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e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sdagcc.sharepoint.com/sites/MRP-AMS-TED/Shared Documents/GTR/WebZip Files/"/>
    </mc:Choice>
  </mc:AlternateContent>
  <xr:revisionPtr revIDLastSave="0" documentId="8_{3F609EEA-EB17-4ADE-B2E2-DF1F2C56AF92}" xr6:coauthVersionLast="47" xr6:coauthVersionMax="47" xr10:uidLastSave="{00000000-0000-0000-0000-000000000000}"/>
  <bookViews>
    <workbookView xWindow="28680" yWindow="-120" windowWidth="29040" windowHeight="17520" activeTab="1" xr2:uid="{1405D355-3502-4B66-BDE5-ECE7860DA666}"/>
  </bookViews>
  <sheets>
    <sheet name="Socrata " sheetId="13" r:id="rId1"/>
    <sheet name="Data" sheetId="12" r:id="rId2"/>
    <sheet name="Yearly Rate " sheetId="1" r:id="rId3"/>
    <sheet name="Monthly Rate" sheetId="5" r:id="rId4"/>
    <sheet name="FSC" sheetId="4" r:id="rId5"/>
    <sheet name="Monthly Tax Charge" sheetId="2" r:id="rId6"/>
    <sheet name="PNW Barge Rate" sheetId="3" r:id="rId7"/>
    <sheet name="Table Old" sheetId="7" state="hidden" r:id="rId8"/>
    <sheet name="Table  " sheetId="10" r:id="rId9"/>
    <sheet name="Table  Alt" sheetId="11" state="hidden" r:id="rId10"/>
    <sheet name="Table  Alt Old" sheetId="9" state="hidden" r:id="rId11"/>
    <sheet name="Table Text" sheetId="8" r:id="rId12"/>
  </sheets>
  <definedNames>
    <definedName name="_xlnm._FilterDatabase" localSheetId="0" hidden="1">'Socrata '!$A$1:$E$517</definedName>
    <definedName name="_xlnm.Print_Area" localSheetId="8">'Table  '!$A$2:$G$15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61" i="13" l="1"/>
  <c r="D660" i="13"/>
  <c r="D659" i="13"/>
  <c r="D658" i="13"/>
  <c r="D657" i="13"/>
  <c r="D656" i="13"/>
  <c r="D655" i="13"/>
  <c r="D654" i="13"/>
  <c r="D653" i="13"/>
  <c r="D652" i="13"/>
  <c r="D651" i="13"/>
  <c r="D650" i="13"/>
  <c r="B81" i="3"/>
  <c r="C81" i="3"/>
  <c r="AC81" i="3" s="1"/>
  <c r="D81" i="3"/>
  <c r="E81" i="3"/>
  <c r="F81" i="3"/>
  <c r="G81" i="3"/>
  <c r="H81" i="3"/>
  <c r="I81" i="3"/>
  <c r="J81" i="3"/>
  <c r="K81" i="3"/>
  <c r="AX81" i="3" s="1"/>
  <c r="L81" i="3"/>
  <c r="AY81" i="3" s="1"/>
  <c r="M81" i="3"/>
  <c r="Z81" i="3" s="1"/>
  <c r="N81" i="3"/>
  <c r="AA81" i="3" s="1"/>
  <c r="O81" i="3"/>
  <c r="Q81" i="3"/>
  <c r="R81" i="3"/>
  <c r="S81" i="3"/>
  <c r="T81" i="3"/>
  <c r="U81" i="3"/>
  <c r="V81" i="3"/>
  <c r="W81" i="3"/>
  <c r="X81" i="3"/>
  <c r="Y81" i="3"/>
  <c r="AB81" i="3"/>
  <c r="AD81" i="3"/>
  <c r="AE81" i="3"/>
  <c r="AF81" i="3"/>
  <c r="AG81" i="3"/>
  <c r="AH81" i="3"/>
  <c r="AI81" i="3"/>
  <c r="AJ81" i="3"/>
  <c r="AK81" i="3"/>
  <c r="AL81" i="3"/>
  <c r="AN81" i="3"/>
  <c r="AO81" i="3"/>
  <c r="AQ81" i="3"/>
  <c r="AR81" i="3"/>
  <c r="AS81" i="3"/>
  <c r="AT81" i="3"/>
  <c r="AU81" i="3"/>
  <c r="AV81" i="3"/>
  <c r="AW81" i="3"/>
  <c r="C92" i="2"/>
  <c r="D92" i="2"/>
  <c r="B80" i="3"/>
  <c r="C80" i="3"/>
  <c r="D80" i="3"/>
  <c r="E80" i="3"/>
  <c r="F80" i="3"/>
  <c r="G80" i="3"/>
  <c r="H80" i="3"/>
  <c r="I80" i="3"/>
  <c r="J80" i="3"/>
  <c r="K80" i="3"/>
  <c r="L80" i="3"/>
  <c r="M80" i="3"/>
  <c r="N80" i="3"/>
  <c r="C91" i="2"/>
  <c r="D91" i="2"/>
  <c r="B79" i="3"/>
  <c r="C79" i="3"/>
  <c r="D79" i="3"/>
  <c r="E79" i="3"/>
  <c r="F79" i="3"/>
  <c r="G79" i="3"/>
  <c r="H79" i="3"/>
  <c r="I79" i="3"/>
  <c r="J79" i="3"/>
  <c r="K79" i="3"/>
  <c r="L79" i="3"/>
  <c r="M79" i="3"/>
  <c r="N79" i="3"/>
  <c r="C90" i="2"/>
  <c r="D90" i="2"/>
  <c r="B78" i="3"/>
  <c r="C78" i="3"/>
  <c r="D78" i="3"/>
  <c r="E78" i="3"/>
  <c r="F78" i="3"/>
  <c r="G78" i="3"/>
  <c r="H78" i="3"/>
  <c r="I78" i="3"/>
  <c r="J78" i="3"/>
  <c r="K78" i="3"/>
  <c r="L78" i="3"/>
  <c r="M78" i="3"/>
  <c r="N78" i="3"/>
  <c r="C89" i="2"/>
  <c r="D89" i="2" s="1"/>
  <c r="B77" i="3"/>
  <c r="C77" i="3"/>
  <c r="D77" i="3"/>
  <c r="E77" i="3"/>
  <c r="F77" i="3"/>
  <c r="G77" i="3"/>
  <c r="H77" i="3"/>
  <c r="I77" i="3"/>
  <c r="J77" i="3"/>
  <c r="K77" i="3"/>
  <c r="L77" i="3"/>
  <c r="M77" i="3"/>
  <c r="N77" i="3"/>
  <c r="C88" i="2"/>
  <c r="D88" i="2"/>
  <c r="C87" i="2"/>
  <c r="D87" i="2" s="1"/>
  <c r="C86" i="2"/>
  <c r="D86" i="2" s="1"/>
  <c r="C566" i="13"/>
  <c r="C85" i="2"/>
  <c r="D85" i="2" s="1"/>
  <c r="K74" i="3" s="1"/>
  <c r="C565" i="13"/>
  <c r="B565" i="13"/>
  <c r="C564" i="13"/>
  <c r="B564" i="13"/>
  <c r="C563" i="13"/>
  <c r="B563" i="13"/>
  <c r="C562" i="13"/>
  <c r="B562" i="13"/>
  <c r="C561" i="13"/>
  <c r="B561" i="13"/>
  <c r="C560" i="13"/>
  <c r="B560" i="13"/>
  <c r="C559" i="13"/>
  <c r="B559" i="13"/>
  <c r="C558" i="13"/>
  <c r="B558" i="13"/>
  <c r="C557" i="13"/>
  <c r="B557" i="13"/>
  <c r="C556" i="13"/>
  <c r="B556" i="13"/>
  <c r="C555" i="13"/>
  <c r="B555" i="13"/>
  <c r="B554" i="13"/>
  <c r="C554" i="13"/>
  <c r="C553" i="13"/>
  <c r="B553" i="13"/>
  <c r="C552" i="13"/>
  <c r="B552" i="13"/>
  <c r="C551" i="13"/>
  <c r="B551" i="13"/>
  <c r="C550" i="13"/>
  <c r="B550" i="13"/>
  <c r="C549" i="13"/>
  <c r="B549" i="13"/>
  <c r="C548" i="13"/>
  <c r="B548" i="13"/>
  <c r="C547" i="13"/>
  <c r="B547" i="13"/>
  <c r="C546" i="13"/>
  <c r="B546" i="13"/>
  <c r="C545" i="13"/>
  <c r="B545" i="13"/>
  <c r="C544" i="13"/>
  <c r="B544" i="13"/>
  <c r="C543" i="13"/>
  <c r="B543" i="13"/>
  <c r="B542" i="13"/>
  <c r="C542" i="13"/>
  <c r="C83" i="2"/>
  <c r="D83" i="2" s="1"/>
  <c r="C84" i="2"/>
  <c r="D84" i="2" s="1"/>
  <c r="B73" i="3" s="1"/>
  <c r="B541" i="13"/>
  <c r="B540" i="13"/>
  <c r="B539" i="13"/>
  <c r="B538" i="13"/>
  <c r="B537" i="13"/>
  <c r="B536" i="13"/>
  <c r="B535" i="13"/>
  <c r="B534" i="13"/>
  <c r="B533" i="13"/>
  <c r="B532" i="13"/>
  <c r="B531" i="13"/>
  <c r="C531" i="13"/>
  <c r="C532" i="13"/>
  <c r="C533" i="13"/>
  <c r="C534" i="13"/>
  <c r="C535" i="13"/>
  <c r="C536" i="13"/>
  <c r="C537" i="13"/>
  <c r="C538" i="13"/>
  <c r="C539" i="13"/>
  <c r="C540" i="13"/>
  <c r="C541" i="13"/>
  <c r="B530" i="13"/>
  <c r="C530" i="13"/>
  <c r="C82" i="2"/>
  <c r="D82" i="2" s="1"/>
  <c r="C519" i="13"/>
  <c r="C520" i="13"/>
  <c r="C521" i="13"/>
  <c r="C522" i="13"/>
  <c r="C523" i="13"/>
  <c r="C524" i="13"/>
  <c r="C525" i="13"/>
  <c r="C526" i="13"/>
  <c r="C527" i="13"/>
  <c r="C528" i="13"/>
  <c r="C529" i="13"/>
  <c r="B519" i="13"/>
  <c r="B520" i="13"/>
  <c r="B521" i="13"/>
  <c r="B522" i="13"/>
  <c r="B523" i="13"/>
  <c r="B524" i="13"/>
  <c r="B525" i="13"/>
  <c r="B526" i="13"/>
  <c r="B527" i="13"/>
  <c r="B528" i="13"/>
  <c r="B529" i="13"/>
  <c r="B518" i="13"/>
  <c r="C518" i="13"/>
  <c r="A45" i="12"/>
  <c r="C81" i="2"/>
  <c r="D81" i="2" s="1"/>
  <c r="G79" i="2"/>
  <c r="G67" i="2"/>
  <c r="B507" i="13"/>
  <c r="C507" i="13"/>
  <c r="B508" i="13"/>
  <c r="C508" i="13"/>
  <c r="B509" i="13"/>
  <c r="C509" i="13"/>
  <c r="B510" i="13"/>
  <c r="C510" i="13"/>
  <c r="B511" i="13"/>
  <c r="C511" i="13"/>
  <c r="B512" i="13"/>
  <c r="C512" i="13"/>
  <c r="B513" i="13"/>
  <c r="C513" i="13"/>
  <c r="B514" i="13"/>
  <c r="C514" i="13"/>
  <c r="B515" i="13"/>
  <c r="C515" i="13"/>
  <c r="B516" i="13"/>
  <c r="C516" i="13"/>
  <c r="B517" i="13"/>
  <c r="C517" i="13"/>
  <c r="B506" i="13"/>
  <c r="C506" i="13"/>
  <c r="C80" i="2"/>
  <c r="D80" i="2" s="1"/>
  <c r="G69" i="3" s="1"/>
  <c r="C495" i="13"/>
  <c r="C496" i="13"/>
  <c r="C497" i="13"/>
  <c r="C498" i="13"/>
  <c r="C499" i="13"/>
  <c r="C500" i="13"/>
  <c r="C501" i="13"/>
  <c r="C502" i="13"/>
  <c r="C503" i="13"/>
  <c r="C504" i="13"/>
  <c r="C505" i="13"/>
  <c r="B495" i="13"/>
  <c r="B496" i="13"/>
  <c r="B497" i="13"/>
  <c r="B498" i="13"/>
  <c r="B499" i="13"/>
  <c r="B500" i="13"/>
  <c r="B501" i="13"/>
  <c r="B502" i="13"/>
  <c r="B503" i="13"/>
  <c r="B504" i="13"/>
  <c r="B505" i="13"/>
  <c r="B494" i="13"/>
  <c r="C494" i="13"/>
  <c r="C79" i="2"/>
  <c r="D79" i="2" s="1"/>
  <c r="A43" i="12"/>
  <c r="A44" i="12"/>
  <c r="B483" i="13"/>
  <c r="B484" i="13"/>
  <c r="B485" i="13"/>
  <c r="B486" i="13"/>
  <c r="B487" i="13"/>
  <c r="B488" i="13"/>
  <c r="B489" i="13"/>
  <c r="B490" i="13"/>
  <c r="B491" i="13"/>
  <c r="B492" i="13"/>
  <c r="B493" i="13"/>
  <c r="B482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78" i="2"/>
  <c r="D78" i="2" s="1"/>
  <c r="B472" i="13"/>
  <c r="C472" i="13"/>
  <c r="B473" i="13"/>
  <c r="C473" i="13"/>
  <c r="B474" i="13"/>
  <c r="C474" i="13"/>
  <c r="B475" i="13"/>
  <c r="C475" i="13"/>
  <c r="B476" i="13"/>
  <c r="C476" i="13"/>
  <c r="B477" i="13"/>
  <c r="C477" i="13"/>
  <c r="B478" i="13"/>
  <c r="C478" i="13"/>
  <c r="B479" i="13"/>
  <c r="C479" i="13"/>
  <c r="B480" i="13"/>
  <c r="C480" i="13"/>
  <c r="B481" i="13"/>
  <c r="C481" i="13"/>
  <c r="B471" i="13"/>
  <c r="C471" i="13"/>
  <c r="B470" i="13"/>
  <c r="C470" i="13"/>
  <c r="A41" i="12"/>
  <c r="C77" i="2"/>
  <c r="D77" i="2" s="1"/>
  <c r="E66" i="3" s="1"/>
  <c r="E41" i="12" s="1"/>
  <c r="C460" i="13"/>
  <c r="C461" i="13"/>
  <c r="C462" i="13"/>
  <c r="C463" i="13"/>
  <c r="C464" i="13"/>
  <c r="C465" i="13"/>
  <c r="C466" i="13"/>
  <c r="C467" i="13"/>
  <c r="C468" i="13"/>
  <c r="C469" i="13"/>
  <c r="B460" i="13"/>
  <c r="B461" i="13"/>
  <c r="B462" i="13"/>
  <c r="B463" i="13"/>
  <c r="B464" i="13"/>
  <c r="B465" i="13"/>
  <c r="B466" i="13"/>
  <c r="B467" i="13"/>
  <c r="B468" i="13"/>
  <c r="B469" i="13"/>
  <c r="B459" i="13"/>
  <c r="C459" i="13"/>
  <c r="B458" i="13"/>
  <c r="C458" i="13"/>
  <c r="C76" i="2"/>
  <c r="D76" i="2" s="1"/>
  <c r="B448" i="13"/>
  <c r="C448" i="13"/>
  <c r="B449" i="13"/>
  <c r="C449" i="13"/>
  <c r="B450" i="13"/>
  <c r="C450" i="13"/>
  <c r="B451" i="13"/>
  <c r="C451" i="13"/>
  <c r="B452" i="13"/>
  <c r="C452" i="13"/>
  <c r="B453" i="13"/>
  <c r="C453" i="13"/>
  <c r="B454" i="13"/>
  <c r="C454" i="13"/>
  <c r="B455" i="13"/>
  <c r="C455" i="13"/>
  <c r="B456" i="13"/>
  <c r="C456" i="13"/>
  <c r="B457" i="13"/>
  <c r="C457" i="13"/>
  <c r="B447" i="13"/>
  <c r="C447" i="13"/>
  <c r="B446" i="13"/>
  <c r="C446" i="13"/>
  <c r="C75" i="2"/>
  <c r="D75" i="2" s="1"/>
  <c r="C64" i="3" s="1"/>
  <c r="B434" i="13"/>
  <c r="C434" i="13"/>
  <c r="B435" i="13"/>
  <c r="C435" i="13"/>
  <c r="B436" i="13"/>
  <c r="C436" i="13"/>
  <c r="B437" i="13"/>
  <c r="C437" i="13"/>
  <c r="B438" i="13"/>
  <c r="C438" i="13"/>
  <c r="B439" i="13"/>
  <c r="C439" i="13"/>
  <c r="B440" i="13"/>
  <c r="C440" i="13"/>
  <c r="B441" i="13"/>
  <c r="C441" i="13"/>
  <c r="B442" i="13"/>
  <c r="C442" i="13"/>
  <c r="B443" i="13"/>
  <c r="C443" i="13"/>
  <c r="B444" i="13"/>
  <c r="C444" i="13"/>
  <c r="B445" i="13"/>
  <c r="C445" i="13"/>
  <c r="C74" i="2"/>
  <c r="D74" i="2" s="1"/>
  <c r="M63" i="3" s="1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B424" i="13"/>
  <c r="B425" i="13"/>
  <c r="B426" i="13"/>
  <c r="B427" i="13"/>
  <c r="B428" i="13"/>
  <c r="B429" i="13"/>
  <c r="B430" i="13"/>
  <c r="B431" i="13"/>
  <c r="B432" i="13"/>
  <c r="B433" i="13"/>
  <c r="B423" i="13"/>
  <c r="B422" i="13"/>
  <c r="C73" i="2"/>
  <c r="D73" i="2" s="1"/>
  <c r="B62" i="3" s="1"/>
  <c r="C72" i="2"/>
  <c r="D72" i="2" s="1"/>
  <c r="C71" i="2"/>
  <c r="D71" i="2" s="1"/>
  <c r="C70" i="2"/>
  <c r="D70" i="2" s="1"/>
  <c r="AP81" i="3" l="1"/>
  <c r="P81" i="3"/>
  <c r="AM81" i="3"/>
  <c r="BA81" i="3"/>
  <c r="AZ81" i="3"/>
  <c r="R78" i="3"/>
  <c r="N75" i="3"/>
  <c r="M50" i="12" s="1"/>
  <c r="B75" i="3"/>
  <c r="B50" i="12" s="1"/>
  <c r="C75" i="3"/>
  <c r="C50" i="12" s="1"/>
  <c r="D75" i="3"/>
  <c r="D50" i="12" s="1"/>
  <c r="E75" i="3"/>
  <c r="E50" i="12" s="1"/>
  <c r="F75" i="3"/>
  <c r="F50" i="12" s="1"/>
  <c r="J75" i="3"/>
  <c r="J50" i="12" s="1"/>
  <c r="G75" i="3"/>
  <c r="G50" i="12" s="1"/>
  <c r="K75" i="3"/>
  <c r="K50" i="12" s="1"/>
  <c r="H75" i="3"/>
  <c r="H50" i="12" s="1"/>
  <c r="I75" i="3"/>
  <c r="I50" i="12" s="1"/>
  <c r="L75" i="3"/>
  <c r="L50" i="12" s="1"/>
  <c r="M75" i="3"/>
  <c r="Z75" i="3" s="1"/>
  <c r="N76" i="3"/>
  <c r="M51" i="12" s="1"/>
  <c r="M76" i="3"/>
  <c r="L76" i="3"/>
  <c r="L51" i="12" s="1"/>
  <c r="J76" i="3"/>
  <c r="I76" i="3"/>
  <c r="I51" i="12" s="1"/>
  <c r="H76" i="3"/>
  <c r="H51" i="12" s="1"/>
  <c r="G76" i="3"/>
  <c r="G51" i="12" s="1"/>
  <c r="F76" i="3"/>
  <c r="F51" i="12" s="1"/>
  <c r="C76" i="3"/>
  <c r="C51" i="12" s="1"/>
  <c r="E76" i="3"/>
  <c r="E51" i="12" s="1"/>
  <c r="K76" i="3"/>
  <c r="B76" i="3"/>
  <c r="B51" i="12" s="1"/>
  <c r="D76" i="3"/>
  <c r="D51" i="12" s="1"/>
  <c r="F69" i="3"/>
  <c r="F44" i="12" s="1"/>
  <c r="E69" i="3"/>
  <c r="E44" i="12" s="1"/>
  <c r="D69" i="3"/>
  <c r="D44" i="12" s="1"/>
  <c r="G72" i="3"/>
  <c r="G47" i="12" s="1"/>
  <c r="F72" i="3"/>
  <c r="F47" i="12" s="1"/>
  <c r="K69" i="3"/>
  <c r="K44" i="12" s="1"/>
  <c r="H69" i="3"/>
  <c r="H44" i="12" s="1"/>
  <c r="C69" i="3"/>
  <c r="C44" i="12" s="1"/>
  <c r="N62" i="3"/>
  <c r="M37" i="12" s="1"/>
  <c r="D72" i="3"/>
  <c r="D47" i="12" s="1"/>
  <c r="G61" i="3"/>
  <c r="G36" i="12" s="1"/>
  <c r="D61" i="3"/>
  <c r="D36" i="12" s="1"/>
  <c r="E61" i="3"/>
  <c r="E36" i="12" s="1"/>
  <c r="B71" i="3"/>
  <c r="B46" i="12" s="1"/>
  <c r="M71" i="3"/>
  <c r="N71" i="3"/>
  <c r="M46" i="12" s="1"/>
  <c r="D71" i="3"/>
  <c r="D46" i="12" s="1"/>
  <c r="E71" i="3"/>
  <c r="E46" i="12" s="1"/>
  <c r="I71" i="3"/>
  <c r="I46" i="12" s="1"/>
  <c r="K71" i="3"/>
  <c r="K46" i="12" s="1"/>
  <c r="L71" i="3"/>
  <c r="L46" i="12" s="1"/>
  <c r="L72" i="3"/>
  <c r="L47" i="12" s="1"/>
  <c r="E72" i="3"/>
  <c r="E47" i="12" s="1"/>
  <c r="D62" i="3"/>
  <c r="G62" i="3"/>
  <c r="C72" i="3"/>
  <c r="C47" i="12" s="1"/>
  <c r="C62" i="3"/>
  <c r="J74" i="3"/>
  <c r="J49" i="12" s="1"/>
  <c r="K63" i="3"/>
  <c r="K38" i="12" s="1"/>
  <c r="B69" i="3"/>
  <c r="B44" i="12" s="1"/>
  <c r="I74" i="3"/>
  <c r="I49" i="12" s="1"/>
  <c r="N63" i="3"/>
  <c r="H74" i="3"/>
  <c r="H49" i="12" s="1"/>
  <c r="I63" i="3"/>
  <c r="I38" i="12" s="1"/>
  <c r="G74" i="3"/>
  <c r="G49" i="12" s="1"/>
  <c r="L62" i="3"/>
  <c r="L37" i="12" s="1"/>
  <c r="D63" i="3"/>
  <c r="D38" i="12" s="1"/>
  <c r="F74" i="3"/>
  <c r="F49" i="12" s="1"/>
  <c r="B63" i="3"/>
  <c r="B38" i="12" s="1"/>
  <c r="E74" i="3"/>
  <c r="E49" i="12" s="1"/>
  <c r="D74" i="3"/>
  <c r="D49" i="12" s="1"/>
  <c r="G64" i="3"/>
  <c r="G39" i="12" s="1"/>
  <c r="C74" i="3"/>
  <c r="C49" i="12" s="1"/>
  <c r="L63" i="3"/>
  <c r="L38" i="12" s="1"/>
  <c r="D64" i="3"/>
  <c r="D39" i="12" s="1"/>
  <c r="B74" i="3"/>
  <c r="O74" i="3" s="1"/>
  <c r="J63" i="3"/>
  <c r="J38" i="12" s="1"/>
  <c r="B64" i="3"/>
  <c r="B39" i="12" s="1"/>
  <c r="N68" i="3"/>
  <c r="M68" i="3"/>
  <c r="Z80" i="3" s="1"/>
  <c r="L68" i="3"/>
  <c r="L43" i="12" s="1"/>
  <c r="K68" i="3"/>
  <c r="K43" i="12" s="1"/>
  <c r="J68" i="3"/>
  <c r="J43" i="12" s="1"/>
  <c r="I68" i="3"/>
  <c r="I43" i="12" s="1"/>
  <c r="H68" i="3"/>
  <c r="G68" i="3"/>
  <c r="G43" i="12" s="1"/>
  <c r="F68" i="3"/>
  <c r="F43" i="12" s="1"/>
  <c r="E68" i="3"/>
  <c r="E43" i="12" s="1"/>
  <c r="D68" i="3"/>
  <c r="D43" i="12" s="1"/>
  <c r="C68" i="3"/>
  <c r="C43" i="12" s="1"/>
  <c r="B68" i="3"/>
  <c r="B43" i="12" s="1"/>
  <c r="B60" i="3"/>
  <c r="B35" i="12" s="1"/>
  <c r="C60" i="3"/>
  <c r="C35" i="12" s="1"/>
  <c r="D60" i="3"/>
  <c r="E60" i="3"/>
  <c r="E35" i="12" s="1"/>
  <c r="F60" i="3"/>
  <c r="G60" i="3"/>
  <c r="H60" i="3"/>
  <c r="H35" i="12" s="1"/>
  <c r="I60" i="3"/>
  <c r="I35" i="12" s="1"/>
  <c r="J60" i="3"/>
  <c r="J35" i="12" s="1"/>
  <c r="K60" i="3"/>
  <c r="K35" i="12" s="1"/>
  <c r="L60" i="3"/>
  <c r="L35" i="12" s="1"/>
  <c r="M60" i="3"/>
  <c r="N60" i="3"/>
  <c r="M35" i="12" s="1"/>
  <c r="B67" i="3"/>
  <c r="C67" i="3"/>
  <c r="D67" i="3"/>
  <c r="E67" i="3"/>
  <c r="F67" i="3"/>
  <c r="G67" i="3"/>
  <c r="H67" i="3"/>
  <c r="I67" i="3"/>
  <c r="J67" i="3"/>
  <c r="J42" i="12" s="1"/>
  <c r="K67" i="3"/>
  <c r="K42" i="12" s="1"/>
  <c r="L67" i="3"/>
  <c r="L42" i="12" s="1"/>
  <c r="M67" i="3"/>
  <c r="Z79" i="3" s="1"/>
  <c r="N67" i="3"/>
  <c r="M42" i="12" s="1"/>
  <c r="B65" i="3"/>
  <c r="B40" i="12" s="1"/>
  <c r="C65" i="3"/>
  <c r="C40" i="12" s="1"/>
  <c r="D65" i="3"/>
  <c r="D40" i="12" s="1"/>
  <c r="E65" i="3"/>
  <c r="E40" i="12" s="1"/>
  <c r="F65" i="3"/>
  <c r="F40" i="12" s="1"/>
  <c r="G65" i="3"/>
  <c r="G40" i="12" s="1"/>
  <c r="H65" i="3"/>
  <c r="H40" i="12" s="1"/>
  <c r="I65" i="3"/>
  <c r="I40" i="12" s="1"/>
  <c r="J65" i="3"/>
  <c r="J40" i="12" s="1"/>
  <c r="K65" i="3"/>
  <c r="K40" i="12" s="1"/>
  <c r="L65" i="3"/>
  <c r="L40" i="12" s="1"/>
  <c r="M65" i="3"/>
  <c r="I66" i="3"/>
  <c r="I41" i="12" s="1"/>
  <c r="K66" i="3"/>
  <c r="L66" i="3"/>
  <c r="M66" i="3"/>
  <c r="Z78" i="3" s="1"/>
  <c r="N66" i="3"/>
  <c r="AA78" i="3" s="1"/>
  <c r="B66" i="3"/>
  <c r="B41" i="12" s="1"/>
  <c r="C66" i="3"/>
  <c r="C41" i="12" s="1"/>
  <c r="D66" i="3"/>
  <c r="D41" i="12" s="1"/>
  <c r="B70" i="3"/>
  <c r="B45" i="12" s="1"/>
  <c r="C70" i="3"/>
  <c r="C45" i="12" s="1"/>
  <c r="D70" i="3"/>
  <c r="D45" i="12" s="1"/>
  <c r="E70" i="3"/>
  <c r="E45" i="12" s="1"/>
  <c r="F70" i="3"/>
  <c r="F45" i="12" s="1"/>
  <c r="G70" i="3"/>
  <c r="G45" i="12" s="1"/>
  <c r="H70" i="3"/>
  <c r="H45" i="12" s="1"/>
  <c r="I70" i="3"/>
  <c r="I45" i="12" s="1"/>
  <c r="J70" i="3"/>
  <c r="J45" i="12" s="1"/>
  <c r="K70" i="3"/>
  <c r="K45" i="12" s="1"/>
  <c r="L70" i="3"/>
  <c r="L45" i="12" s="1"/>
  <c r="M70" i="3"/>
  <c r="N70" i="3"/>
  <c r="M45" i="12" s="1"/>
  <c r="N65" i="3"/>
  <c r="H61" i="3"/>
  <c r="H36" i="12" s="1"/>
  <c r="J61" i="3"/>
  <c r="J36" i="12" s="1"/>
  <c r="K61" i="3"/>
  <c r="K36" i="12" s="1"/>
  <c r="L61" i="3"/>
  <c r="L36" i="12" s="1"/>
  <c r="M61" i="3"/>
  <c r="N61" i="3"/>
  <c r="M36" i="12" s="1"/>
  <c r="B61" i="3"/>
  <c r="B36" i="12" s="1"/>
  <c r="C61" i="3"/>
  <c r="C36" i="12" s="1"/>
  <c r="J66" i="3"/>
  <c r="J41" i="12" s="1"/>
  <c r="I61" i="3"/>
  <c r="I36" i="12" s="1"/>
  <c r="H66" i="3"/>
  <c r="H41" i="12" s="1"/>
  <c r="G66" i="3"/>
  <c r="G41" i="12" s="1"/>
  <c r="F61" i="3"/>
  <c r="F36" i="12" s="1"/>
  <c r="F66" i="3"/>
  <c r="F41" i="12" s="1"/>
  <c r="H63" i="3"/>
  <c r="H38" i="12" s="1"/>
  <c r="G63" i="3"/>
  <c r="J71" i="3"/>
  <c r="J46" i="12" s="1"/>
  <c r="B72" i="3"/>
  <c r="B47" i="12" s="1"/>
  <c r="F63" i="3"/>
  <c r="F38" i="12" s="1"/>
  <c r="N73" i="3"/>
  <c r="M48" i="12" s="1"/>
  <c r="E63" i="3"/>
  <c r="E38" i="12" s="1"/>
  <c r="H71" i="3"/>
  <c r="H46" i="12" s="1"/>
  <c r="M73" i="3"/>
  <c r="G71" i="3"/>
  <c r="G46" i="12" s="1"/>
  <c r="L73" i="3"/>
  <c r="M62" i="3"/>
  <c r="C63" i="3"/>
  <c r="F71" i="3"/>
  <c r="F46" i="12" s="1"/>
  <c r="K73" i="3"/>
  <c r="J73" i="3"/>
  <c r="J48" i="12" s="1"/>
  <c r="I73" i="3"/>
  <c r="I48" i="12" s="1"/>
  <c r="J62" i="3"/>
  <c r="J37" i="12" s="1"/>
  <c r="N64" i="3"/>
  <c r="M39" i="12" s="1"/>
  <c r="C71" i="3"/>
  <c r="C46" i="12" s="1"/>
  <c r="H73" i="3"/>
  <c r="I62" i="3"/>
  <c r="I37" i="12" s="1"/>
  <c r="M64" i="3"/>
  <c r="G73" i="3"/>
  <c r="K62" i="3"/>
  <c r="X74" i="3" s="1"/>
  <c r="H62" i="3"/>
  <c r="L64" i="3"/>
  <c r="L39" i="12" s="1"/>
  <c r="F73" i="3"/>
  <c r="F48" i="12" s="1"/>
  <c r="K64" i="3"/>
  <c r="K39" i="12" s="1"/>
  <c r="E73" i="3"/>
  <c r="F62" i="3"/>
  <c r="J64" i="3"/>
  <c r="J39" i="12" s="1"/>
  <c r="N69" i="3"/>
  <c r="M44" i="12" s="1"/>
  <c r="D73" i="3"/>
  <c r="E62" i="3"/>
  <c r="I64" i="3"/>
  <c r="I39" i="12" s="1"/>
  <c r="M69" i="3"/>
  <c r="N72" i="3"/>
  <c r="M47" i="12" s="1"/>
  <c r="C73" i="3"/>
  <c r="C48" i="12" s="1"/>
  <c r="H64" i="3"/>
  <c r="H39" i="12" s="1"/>
  <c r="L69" i="3"/>
  <c r="L44" i="12" s="1"/>
  <c r="M72" i="3"/>
  <c r="F64" i="3"/>
  <c r="F39" i="12" s="1"/>
  <c r="J69" i="3"/>
  <c r="J44" i="12" s="1"/>
  <c r="K72" i="3"/>
  <c r="K47" i="12" s="1"/>
  <c r="E64" i="3"/>
  <c r="E39" i="12" s="1"/>
  <c r="I69" i="3"/>
  <c r="I44" i="12" s="1"/>
  <c r="J72" i="3"/>
  <c r="N74" i="3"/>
  <c r="I72" i="3"/>
  <c r="I47" i="12" s="1"/>
  <c r="M74" i="3"/>
  <c r="H72" i="3"/>
  <c r="L74" i="3"/>
  <c r="L49" i="12" s="1"/>
  <c r="B59" i="3"/>
  <c r="B34" i="12" s="1"/>
  <c r="D59" i="3"/>
  <c r="E59" i="3"/>
  <c r="F59" i="3"/>
  <c r="G59" i="3"/>
  <c r="G34" i="12" s="1"/>
  <c r="H59" i="3"/>
  <c r="H34" i="12" s="1"/>
  <c r="I59" i="3"/>
  <c r="J59" i="3"/>
  <c r="K59" i="3"/>
  <c r="K34" i="12" s="1"/>
  <c r="L59" i="3"/>
  <c r="L34" i="12" s="1"/>
  <c r="M59" i="3"/>
  <c r="C59" i="3"/>
  <c r="C34" i="12" s="1"/>
  <c r="N59" i="3"/>
  <c r="B37" i="12"/>
  <c r="C39" i="12"/>
  <c r="G44" i="12"/>
  <c r="B48" i="12"/>
  <c r="K49" i="12"/>
  <c r="B52" i="12"/>
  <c r="C52" i="12"/>
  <c r="D52" i="12"/>
  <c r="E52" i="12"/>
  <c r="F52" i="12"/>
  <c r="G52" i="12"/>
  <c r="H52" i="12"/>
  <c r="I52" i="12"/>
  <c r="J52" i="12"/>
  <c r="K52" i="12"/>
  <c r="L52" i="12"/>
  <c r="M52" i="12"/>
  <c r="B53" i="12"/>
  <c r="C53" i="12"/>
  <c r="D53" i="12"/>
  <c r="E53" i="12"/>
  <c r="F53" i="12"/>
  <c r="G53" i="12"/>
  <c r="H53" i="12"/>
  <c r="I53" i="12"/>
  <c r="J53" i="12"/>
  <c r="K53" i="12"/>
  <c r="L53" i="12"/>
  <c r="M53" i="12"/>
  <c r="B54" i="12"/>
  <c r="C54" i="12"/>
  <c r="D54" i="12"/>
  <c r="E54" i="12"/>
  <c r="F54" i="12"/>
  <c r="G54" i="12"/>
  <c r="H54" i="12"/>
  <c r="I54" i="12"/>
  <c r="J54" i="12"/>
  <c r="K54" i="12"/>
  <c r="L54" i="12"/>
  <c r="M54" i="12"/>
  <c r="B55" i="12"/>
  <c r="C55" i="12"/>
  <c r="D55" i="12"/>
  <c r="E55" i="12"/>
  <c r="F55" i="12"/>
  <c r="G55" i="12"/>
  <c r="H55" i="12"/>
  <c r="I55" i="12"/>
  <c r="J55" i="12"/>
  <c r="K55" i="12"/>
  <c r="L55" i="12"/>
  <c r="M55" i="12"/>
  <c r="B56" i="12"/>
  <c r="C56" i="12"/>
  <c r="D56" i="12"/>
  <c r="E56" i="12"/>
  <c r="F56" i="12"/>
  <c r="G56" i="12"/>
  <c r="H56" i="12"/>
  <c r="I56" i="12"/>
  <c r="J56" i="12"/>
  <c r="K56" i="12"/>
  <c r="L56" i="12"/>
  <c r="M56" i="12"/>
  <c r="B57" i="12"/>
  <c r="C57" i="12"/>
  <c r="D57" i="12"/>
  <c r="E57" i="12"/>
  <c r="F57" i="12"/>
  <c r="G57" i="12"/>
  <c r="H57" i="12"/>
  <c r="I57" i="12"/>
  <c r="J57" i="12"/>
  <c r="K57" i="12"/>
  <c r="L57" i="12"/>
  <c r="M57" i="12"/>
  <c r="B58" i="12"/>
  <c r="C58" i="12"/>
  <c r="D58" i="12"/>
  <c r="E58" i="12"/>
  <c r="F58" i="12"/>
  <c r="G58" i="12"/>
  <c r="H58" i="12"/>
  <c r="I58" i="12"/>
  <c r="J58" i="12"/>
  <c r="K58" i="12"/>
  <c r="L58" i="12"/>
  <c r="M58" i="12"/>
  <c r="B59" i="12"/>
  <c r="C59" i="12"/>
  <c r="D59" i="12"/>
  <c r="E59" i="12"/>
  <c r="F59" i="12"/>
  <c r="G59" i="12"/>
  <c r="H59" i="12"/>
  <c r="I59" i="12"/>
  <c r="J59" i="12"/>
  <c r="K59" i="12"/>
  <c r="L59" i="12"/>
  <c r="M59" i="12"/>
  <c r="B60" i="12"/>
  <c r="C60" i="12"/>
  <c r="D60" i="12"/>
  <c r="E60" i="12"/>
  <c r="F60" i="12"/>
  <c r="G60" i="12"/>
  <c r="H60" i="12"/>
  <c r="I60" i="12"/>
  <c r="J60" i="12"/>
  <c r="K60" i="12"/>
  <c r="L60" i="12"/>
  <c r="M60" i="12"/>
  <c r="B61" i="12"/>
  <c r="C61" i="12"/>
  <c r="D61" i="12"/>
  <c r="E61" i="12"/>
  <c r="F61" i="12"/>
  <c r="G61" i="12"/>
  <c r="H61" i="12"/>
  <c r="I61" i="12"/>
  <c r="J61" i="12"/>
  <c r="K61" i="12"/>
  <c r="L61" i="12"/>
  <c r="M61" i="12"/>
  <c r="B62" i="12"/>
  <c r="C62" i="12"/>
  <c r="D62" i="12"/>
  <c r="E62" i="12"/>
  <c r="F62" i="12"/>
  <c r="G62" i="12"/>
  <c r="H62" i="12"/>
  <c r="I62" i="12"/>
  <c r="J62" i="12"/>
  <c r="K62" i="12"/>
  <c r="L62" i="12"/>
  <c r="M62" i="12"/>
  <c r="B63" i="12"/>
  <c r="C63" i="12"/>
  <c r="D63" i="12"/>
  <c r="E63" i="12"/>
  <c r="F63" i="12"/>
  <c r="G63" i="12"/>
  <c r="H63" i="12"/>
  <c r="I63" i="12"/>
  <c r="J63" i="12"/>
  <c r="K63" i="12"/>
  <c r="L63" i="12"/>
  <c r="M63" i="12"/>
  <c r="B64" i="12"/>
  <c r="C64" i="12"/>
  <c r="D64" i="12"/>
  <c r="E64" i="12"/>
  <c r="F64" i="12"/>
  <c r="G64" i="12"/>
  <c r="H64" i="12"/>
  <c r="I64" i="12"/>
  <c r="J64" i="12"/>
  <c r="K64" i="12"/>
  <c r="L64" i="12"/>
  <c r="M64" i="12"/>
  <c r="B65" i="12"/>
  <c r="C65" i="12"/>
  <c r="D65" i="12"/>
  <c r="E65" i="12"/>
  <c r="F65" i="12"/>
  <c r="G65" i="12"/>
  <c r="H65" i="12"/>
  <c r="I65" i="12"/>
  <c r="J65" i="12"/>
  <c r="K65" i="12"/>
  <c r="L65" i="12"/>
  <c r="M65" i="12"/>
  <c r="B66" i="12"/>
  <c r="C66" i="12"/>
  <c r="D66" i="12"/>
  <c r="E66" i="12"/>
  <c r="F66" i="12"/>
  <c r="G66" i="12"/>
  <c r="H66" i="12"/>
  <c r="I66" i="12"/>
  <c r="J66" i="12"/>
  <c r="K66" i="12"/>
  <c r="L66" i="12"/>
  <c r="M66" i="12"/>
  <c r="B67" i="12"/>
  <c r="C67" i="12"/>
  <c r="D67" i="12"/>
  <c r="E67" i="12"/>
  <c r="F67" i="12"/>
  <c r="G67" i="12"/>
  <c r="H67" i="12"/>
  <c r="I67" i="12"/>
  <c r="J67" i="12"/>
  <c r="K67" i="12"/>
  <c r="L67" i="12"/>
  <c r="M67" i="12"/>
  <c r="B68" i="12"/>
  <c r="C68" i="12"/>
  <c r="D68" i="12"/>
  <c r="E68" i="12"/>
  <c r="F68" i="12"/>
  <c r="G68" i="12"/>
  <c r="H68" i="12"/>
  <c r="I68" i="12"/>
  <c r="J68" i="12"/>
  <c r="K68" i="12"/>
  <c r="L68" i="12"/>
  <c r="M68" i="12"/>
  <c r="B69" i="12"/>
  <c r="C69" i="12"/>
  <c r="D69" i="12"/>
  <c r="E69" i="12"/>
  <c r="F69" i="12"/>
  <c r="G69" i="12"/>
  <c r="H69" i="12"/>
  <c r="I69" i="12"/>
  <c r="J69" i="12"/>
  <c r="K69" i="12"/>
  <c r="L69" i="12"/>
  <c r="M69" i="12"/>
  <c r="B70" i="12"/>
  <c r="C70" i="12"/>
  <c r="D70" i="12"/>
  <c r="E70" i="12"/>
  <c r="F70" i="12"/>
  <c r="G70" i="12"/>
  <c r="H70" i="12"/>
  <c r="I70" i="12"/>
  <c r="J70" i="12"/>
  <c r="K70" i="12"/>
  <c r="L70" i="12"/>
  <c r="M70" i="12"/>
  <c r="B71" i="12"/>
  <c r="C71" i="12"/>
  <c r="D71" i="12"/>
  <c r="E71" i="12"/>
  <c r="F71" i="12"/>
  <c r="G71" i="12"/>
  <c r="H71" i="12"/>
  <c r="I71" i="12"/>
  <c r="J71" i="12"/>
  <c r="K71" i="12"/>
  <c r="L71" i="12"/>
  <c r="M71" i="12"/>
  <c r="B72" i="12"/>
  <c r="C72" i="12"/>
  <c r="D72" i="12"/>
  <c r="E72" i="12"/>
  <c r="F72" i="12"/>
  <c r="G72" i="12"/>
  <c r="H72" i="12"/>
  <c r="I72" i="12"/>
  <c r="J72" i="12"/>
  <c r="K72" i="12"/>
  <c r="L72" i="12"/>
  <c r="M72" i="12"/>
  <c r="B73" i="12"/>
  <c r="C73" i="12"/>
  <c r="D73" i="12"/>
  <c r="E73" i="12"/>
  <c r="F73" i="12"/>
  <c r="G73" i="12"/>
  <c r="H73" i="12"/>
  <c r="I73" i="12"/>
  <c r="J73" i="12"/>
  <c r="K73" i="12"/>
  <c r="L73" i="12"/>
  <c r="M73" i="12"/>
  <c r="B74" i="12"/>
  <c r="C74" i="12"/>
  <c r="D74" i="12"/>
  <c r="E74" i="12"/>
  <c r="F74" i="12"/>
  <c r="G74" i="12"/>
  <c r="H74" i="12"/>
  <c r="I74" i="12"/>
  <c r="J74" i="12"/>
  <c r="K74" i="12"/>
  <c r="L74" i="12"/>
  <c r="M74" i="12"/>
  <c r="B75" i="12"/>
  <c r="C75" i="12"/>
  <c r="D75" i="12"/>
  <c r="E75" i="12"/>
  <c r="F75" i="12"/>
  <c r="G75" i="12"/>
  <c r="H75" i="12"/>
  <c r="I75" i="12"/>
  <c r="J75" i="12"/>
  <c r="K75" i="12"/>
  <c r="L75" i="12"/>
  <c r="M75" i="12"/>
  <c r="B76" i="12"/>
  <c r="C76" i="12"/>
  <c r="D76" i="12"/>
  <c r="E76" i="12"/>
  <c r="F76" i="12"/>
  <c r="G76" i="12"/>
  <c r="H76" i="12"/>
  <c r="I76" i="12"/>
  <c r="J76" i="12"/>
  <c r="K76" i="12"/>
  <c r="L76" i="12"/>
  <c r="M76" i="12"/>
  <c r="B77" i="12"/>
  <c r="C77" i="12"/>
  <c r="D77" i="12"/>
  <c r="E77" i="12"/>
  <c r="F77" i="12"/>
  <c r="G77" i="12"/>
  <c r="H77" i="12"/>
  <c r="I77" i="12"/>
  <c r="J77" i="12"/>
  <c r="K77" i="12"/>
  <c r="L77" i="12"/>
  <c r="M77" i="12"/>
  <c r="B78" i="12"/>
  <c r="C78" i="12"/>
  <c r="D78" i="12"/>
  <c r="E78" i="12"/>
  <c r="F78" i="12"/>
  <c r="G78" i="12"/>
  <c r="H78" i="12"/>
  <c r="I78" i="12"/>
  <c r="J78" i="12"/>
  <c r="K78" i="12"/>
  <c r="L78" i="12"/>
  <c r="M78" i="12"/>
  <c r="B79" i="12"/>
  <c r="C79" i="12"/>
  <c r="D79" i="12"/>
  <c r="E79" i="12"/>
  <c r="F79" i="12"/>
  <c r="G79" i="12"/>
  <c r="H79" i="12"/>
  <c r="I79" i="12"/>
  <c r="J79" i="12"/>
  <c r="K79" i="12"/>
  <c r="L79" i="12"/>
  <c r="M79" i="12"/>
  <c r="B80" i="12"/>
  <c r="C80" i="12"/>
  <c r="D80" i="12"/>
  <c r="E80" i="12"/>
  <c r="F80" i="12"/>
  <c r="G80" i="12"/>
  <c r="H80" i="12"/>
  <c r="I80" i="12"/>
  <c r="J80" i="12"/>
  <c r="K80" i="12"/>
  <c r="L80" i="12"/>
  <c r="M80" i="12"/>
  <c r="B81" i="12"/>
  <c r="C81" i="12"/>
  <c r="D81" i="12"/>
  <c r="E81" i="12"/>
  <c r="F81" i="12"/>
  <c r="G81" i="12"/>
  <c r="H81" i="12"/>
  <c r="I81" i="12"/>
  <c r="J81" i="12"/>
  <c r="K81" i="12"/>
  <c r="L81" i="12"/>
  <c r="M81" i="12"/>
  <c r="B82" i="12"/>
  <c r="C82" i="12"/>
  <c r="D82" i="12"/>
  <c r="E82" i="12"/>
  <c r="F82" i="12"/>
  <c r="G82" i="12"/>
  <c r="H82" i="12"/>
  <c r="I82" i="12"/>
  <c r="J82" i="12"/>
  <c r="K82" i="12"/>
  <c r="L82" i="12"/>
  <c r="M82" i="12"/>
  <c r="B83" i="12"/>
  <c r="C83" i="12"/>
  <c r="D83" i="12"/>
  <c r="E83" i="12"/>
  <c r="F83" i="12"/>
  <c r="G83" i="12"/>
  <c r="H83" i="12"/>
  <c r="I83" i="12"/>
  <c r="J83" i="12"/>
  <c r="K83" i="12"/>
  <c r="L83" i="12"/>
  <c r="M83" i="12"/>
  <c r="B84" i="12"/>
  <c r="C84" i="12"/>
  <c r="D84" i="12"/>
  <c r="E84" i="12"/>
  <c r="F84" i="12"/>
  <c r="G84" i="12"/>
  <c r="H84" i="12"/>
  <c r="I84" i="12"/>
  <c r="J84" i="12"/>
  <c r="K84" i="12"/>
  <c r="L84" i="12"/>
  <c r="M84" i="12"/>
  <c r="B85" i="12"/>
  <c r="C85" i="12"/>
  <c r="D85" i="12"/>
  <c r="E85" i="12"/>
  <c r="F85" i="12"/>
  <c r="G85" i="12"/>
  <c r="H85" i="12"/>
  <c r="I85" i="12"/>
  <c r="J85" i="12"/>
  <c r="K85" i="12"/>
  <c r="L85" i="12"/>
  <c r="M85" i="12"/>
  <c r="B86" i="12"/>
  <c r="C86" i="12"/>
  <c r="D86" i="12"/>
  <c r="E86" i="12"/>
  <c r="F86" i="12"/>
  <c r="G86" i="12"/>
  <c r="H86" i="12"/>
  <c r="I86" i="12"/>
  <c r="J86" i="12"/>
  <c r="K86" i="12"/>
  <c r="L86" i="12"/>
  <c r="M86" i="12"/>
  <c r="B87" i="12"/>
  <c r="C87" i="12"/>
  <c r="D87" i="12"/>
  <c r="E87" i="12"/>
  <c r="F87" i="12"/>
  <c r="G87" i="12"/>
  <c r="H87" i="12"/>
  <c r="I87" i="12"/>
  <c r="J87" i="12"/>
  <c r="K87" i="12"/>
  <c r="L87" i="12"/>
  <c r="M87" i="12"/>
  <c r="B88" i="12"/>
  <c r="C88" i="12"/>
  <c r="D88" i="12"/>
  <c r="E88" i="12"/>
  <c r="F88" i="12"/>
  <c r="G88" i="12"/>
  <c r="H88" i="12"/>
  <c r="I88" i="12"/>
  <c r="J88" i="12"/>
  <c r="K88" i="12"/>
  <c r="L88" i="12"/>
  <c r="M88" i="12"/>
  <c r="B89" i="12"/>
  <c r="C89" i="12"/>
  <c r="D89" i="12"/>
  <c r="E89" i="12"/>
  <c r="F89" i="12"/>
  <c r="G89" i="12"/>
  <c r="H89" i="12"/>
  <c r="I89" i="12"/>
  <c r="J89" i="12"/>
  <c r="K89" i="12"/>
  <c r="L89" i="12"/>
  <c r="M89" i="12"/>
  <c r="B90" i="12"/>
  <c r="C90" i="12"/>
  <c r="D90" i="12"/>
  <c r="E90" i="12"/>
  <c r="F90" i="12"/>
  <c r="G90" i="12"/>
  <c r="H90" i="12"/>
  <c r="I90" i="12"/>
  <c r="J90" i="12"/>
  <c r="K90" i="12"/>
  <c r="L90" i="12"/>
  <c r="M90" i="12"/>
  <c r="B91" i="12"/>
  <c r="C91" i="12"/>
  <c r="D91" i="12"/>
  <c r="E91" i="12"/>
  <c r="F91" i="12"/>
  <c r="G91" i="12"/>
  <c r="H91" i="12"/>
  <c r="I91" i="12"/>
  <c r="J91" i="12"/>
  <c r="K91" i="12"/>
  <c r="L91" i="12"/>
  <c r="M91" i="12"/>
  <c r="B92" i="12"/>
  <c r="C92" i="12"/>
  <c r="D92" i="12"/>
  <c r="E92" i="12"/>
  <c r="F92" i="12"/>
  <c r="G92" i="12"/>
  <c r="H92" i="12"/>
  <c r="I92" i="12"/>
  <c r="J92" i="12"/>
  <c r="K92" i="12"/>
  <c r="L92" i="12"/>
  <c r="M92" i="12"/>
  <c r="B93" i="12"/>
  <c r="C93" i="12"/>
  <c r="D93" i="12"/>
  <c r="E93" i="12"/>
  <c r="F93" i="12"/>
  <c r="G93" i="12"/>
  <c r="H93" i="12"/>
  <c r="I93" i="12"/>
  <c r="J93" i="12"/>
  <c r="K93" i="12"/>
  <c r="L93" i="12"/>
  <c r="M93" i="12"/>
  <c r="B94" i="12"/>
  <c r="C94" i="12"/>
  <c r="D94" i="12"/>
  <c r="E94" i="12"/>
  <c r="F94" i="12"/>
  <c r="G94" i="12"/>
  <c r="H94" i="12"/>
  <c r="I94" i="12"/>
  <c r="J94" i="12"/>
  <c r="K94" i="12"/>
  <c r="L94" i="12"/>
  <c r="M94" i="12"/>
  <c r="B95" i="12"/>
  <c r="C95" i="12"/>
  <c r="D95" i="12"/>
  <c r="E95" i="12"/>
  <c r="F95" i="12"/>
  <c r="G95" i="12"/>
  <c r="H95" i="12"/>
  <c r="I95" i="12"/>
  <c r="J95" i="12"/>
  <c r="K95" i="12"/>
  <c r="L95" i="12"/>
  <c r="M95" i="12"/>
  <c r="B96" i="12"/>
  <c r="C96" i="12"/>
  <c r="D96" i="12"/>
  <c r="E96" i="12"/>
  <c r="F96" i="12"/>
  <c r="G96" i="12"/>
  <c r="H96" i="12"/>
  <c r="I96" i="12"/>
  <c r="J96" i="12"/>
  <c r="K96" i="12"/>
  <c r="L96" i="12"/>
  <c r="M96" i="12"/>
  <c r="B97" i="12"/>
  <c r="C97" i="12"/>
  <c r="D97" i="12"/>
  <c r="E97" i="12"/>
  <c r="F97" i="12"/>
  <c r="G97" i="12"/>
  <c r="H97" i="12"/>
  <c r="I97" i="12"/>
  <c r="J97" i="12"/>
  <c r="K97" i="12"/>
  <c r="L97" i="12"/>
  <c r="M97" i="12"/>
  <c r="B98" i="12"/>
  <c r="C98" i="12"/>
  <c r="D98" i="12"/>
  <c r="E98" i="12"/>
  <c r="F98" i="12"/>
  <c r="G98" i="12"/>
  <c r="H98" i="12"/>
  <c r="I98" i="12"/>
  <c r="J98" i="12"/>
  <c r="K98" i="12"/>
  <c r="L98" i="12"/>
  <c r="M98" i="12"/>
  <c r="B99" i="12"/>
  <c r="C99" i="12"/>
  <c r="D99" i="12"/>
  <c r="E99" i="12"/>
  <c r="F99" i="12"/>
  <c r="G99" i="12"/>
  <c r="H99" i="12"/>
  <c r="I99" i="12"/>
  <c r="J99" i="12"/>
  <c r="K99" i="12"/>
  <c r="L99" i="12"/>
  <c r="M99" i="12"/>
  <c r="B100" i="12"/>
  <c r="C100" i="12"/>
  <c r="D100" i="12"/>
  <c r="E100" i="12"/>
  <c r="F100" i="12"/>
  <c r="G100" i="12"/>
  <c r="H100" i="12"/>
  <c r="I100" i="12"/>
  <c r="J100" i="12"/>
  <c r="K100" i="12"/>
  <c r="L100" i="12"/>
  <c r="M100" i="12"/>
  <c r="B101" i="12"/>
  <c r="C101" i="12"/>
  <c r="D101" i="12"/>
  <c r="E101" i="12"/>
  <c r="F101" i="12"/>
  <c r="G101" i="12"/>
  <c r="H101" i="12"/>
  <c r="I101" i="12"/>
  <c r="J101" i="12"/>
  <c r="K101" i="12"/>
  <c r="L101" i="12"/>
  <c r="M101" i="12"/>
  <c r="B102" i="12"/>
  <c r="C102" i="12"/>
  <c r="D102" i="12"/>
  <c r="E102" i="12"/>
  <c r="F102" i="12"/>
  <c r="G102" i="12"/>
  <c r="H102" i="12"/>
  <c r="I102" i="12"/>
  <c r="J102" i="12"/>
  <c r="K102" i="12"/>
  <c r="L102" i="12"/>
  <c r="M102" i="12"/>
  <c r="B103" i="12"/>
  <c r="C103" i="12"/>
  <c r="D103" i="12"/>
  <c r="E103" i="12"/>
  <c r="F103" i="12"/>
  <c r="G103" i="12"/>
  <c r="H103" i="12"/>
  <c r="I103" i="12"/>
  <c r="J103" i="12"/>
  <c r="K103" i="12"/>
  <c r="L103" i="12"/>
  <c r="M103" i="12"/>
  <c r="B104" i="12"/>
  <c r="C104" i="12"/>
  <c r="D104" i="12"/>
  <c r="E104" i="12"/>
  <c r="F104" i="12"/>
  <c r="G104" i="12"/>
  <c r="H104" i="12"/>
  <c r="I104" i="12"/>
  <c r="J104" i="12"/>
  <c r="K104" i="12"/>
  <c r="L104" i="12"/>
  <c r="M104" i="12"/>
  <c r="B105" i="12"/>
  <c r="C105" i="12"/>
  <c r="D105" i="12"/>
  <c r="E105" i="12"/>
  <c r="F105" i="12"/>
  <c r="G105" i="12"/>
  <c r="H105" i="12"/>
  <c r="I105" i="12"/>
  <c r="J105" i="12"/>
  <c r="K105" i="12"/>
  <c r="L105" i="12"/>
  <c r="M105" i="12"/>
  <c r="B106" i="12"/>
  <c r="C106" i="12"/>
  <c r="D106" i="12"/>
  <c r="E106" i="12"/>
  <c r="F106" i="12"/>
  <c r="G106" i="12"/>
  <c r="H106" i="12"/>
  <c r="I106" i="12"/>
  <c r="J106" i="12"/>
  <c r="K106" i="12"/>
  <c r="L106" i="12"/>
  <c r="M106" i="12"/>
  <c r="B107" i="12"/>
  <c r="C107" i="12"/>
  <c r="D107" i="12"/>
  <c r="E107" i="12"/>
  <c r="F107" i="12"/>
  <c r="G107" i="12"/>
  <c r="H107" i="12"/>
  <c r="I107" i="12"/>
  <c r="J107" i="12"/>
  <c r="K107" i="12"/>
  <c r="L107" i="12"/>
  <c r="M107" i="12"/>
  <c r="B108" i="12"/>
  <c r="C108" i="12"/>
  <c r="D108" i="12"/>
  <c r="E108" i="12"/>
  <c r="F108" i="12"/>
  <c r="G108" i="12"/>
  <c r="H108" i="12"/>
  <c r="I108" i="12"/>
  <c r="J108" i="12"/>
  <c r="K108" i="12"/>
  <c r="L108" i="12"/>
  <c r="M108" i="12"/>
  <c r="B109" i="12"/>
  <c r="C109" i="12"/>
  <c r="D109" i="12"/>
  <c r="E109" i="12"/>
  <c r="F109" i="12"/>
  <c r="G109" i="12"/>
  <c r="H109" i="12"/>
  <c r="I109" i="12"/>
  <c r="J109" i="12"/>
  <c r="K109" i="12"/>
  <c r="L109" i="12"/>
  <c r="M109" i="12"/>
  <c r="B110" i="12"/>
  <c r="C110" i="12"/>
  <c r="D110" i="12"/>
  <c r="E110" i="12"/>
  <c r="F110" i="12"/>
  <c r="G110" i="12"/>
  <c r="H110" i="12"/>
  <c r="I110" i="12"/>
  <c r="J110" i="12"/>
  <c r="K110" i="12"/>
  <c r="L110" i="12"/>
  <c r="M110" i="12"/>
  <c r="B111" i="12"/>
  <c r="C111" i="12"/>
  <c r="D111" i="12"/>
  <c r="E111" i="12"/>
  <c r="F111" i="12"/>
  <c r="G111" i="12"/>
  <c r="H111" i="12"/>
  <c r="I111" i="12"/>
  <c r="J111" i="12"/>
  <c r="K111" i="12"/>
  <c r="L111" i="12"/>
  <c r="M111" i="12"/>
  <c r="B112" i="12"/>
  <c r="C112" i="12"/>
  <c r="D112" i="12"/>
  <c r="E112" i="12"/>
  <c r="F112" i="12"/>
  <c r="G112" i="12"/>
  <c r="H112" i="12"/>
  <c r="I112" i="12"/>
  <c r="J112" i="12"/>
  <c r="K112" i="12"/>
  <c r="L112" i="12"/>
  <c r="M112" i="12"/>
  <c r="B113" i="12"/>
  <c r="C113" i="12"/>
  <c r="D113" i="12"/>
  <c r="E113" i="12"/>
  <c r="F113" i="12"/>
  <c r="G113" i="12"/>
  <c r="H113" i="12"/>
  <c r="I113" i="12"/>
  <c r="J113" i="12"/>
  <c r="K113" i="12"/>
  <c r="L113" i="12"/>
  <c r="M113" i="12"/>
  <c r="B114" i="12"/>
  <c r="C114" i="12"/>
  <c r="D114" i="12"/>
  <c r="E114" i="12"/>
  <c r="F114" i="12"/>
  <c r="G114" i="12"/>
  <c r="H114" i="12"/>
  <c r="I114" i="12"/>
  <c r="J114" i="12"/>
  <c r="K114" i="12"/>
  <c r="L114" i="12"/>
  <c r="M114" i="12"/>
  <c r="B115" i="12"/>
  <c r="C115" i="12"/>
  <c r="D115" i="12"/>
  <c r="E115" i="12"/>
  <c r="F115" i="12"/>
  <c r="G115" i="12"/>
  <c r="H115" i="12"/>
  <c r="I115" i="12"/>
  <c r="J115" i="12"/>
  <c r="K115" i="12"/>
  <c r="L115" i="12"/>
  <c r="M115" i="12"/>
  <c r="B116" i="12"/>
  <c r="C116" i="12"/>
  <c r="D116" i="12"/>
  <c r="E116" i="12"/>
  <c r="F116" i="12"/>
  <c r="G116" i="12"/>
  <c r="H116" i="12"/>
  <c r="I116" i="12"/>
  <c r="J116" i="12"/>
  <c r="K116" i="12"/>
  <c r="L116" i="12"/>
  <c r="M116" i="12"/>
  <c r="B117" i="12"/>
  <c r="C117" i="12"/>
  <c r="D117" i="12"/>
  <c r="E117" i="12"/>
  <c r="F117" i="12"/>
  <c r="G117" i="12"/>
  <c r="H117" i="12"/>
  <c r="I117" i="12"/>
  <c r="J117" i="12"/>
  <c r="K117" i="12"/>
  <c r="L117" i="12"/>
  <c r="M117" i="12"/>
  <c r="B118" i="12"/>
  <c r="C118" i="12"/>
  <c r="D118" i="12"/>
  <c r="E118" i="12"/>
  <c r="F118" i="12"/>
  <c r="G118" i="12"/>
  <c r="H118" i="12"/>
  <c r="I118" i="12"/>
  <c r="J118" i="12"/>
  <c r="K118" i="12"/>
  <c r="L118" i="12"/>
  <c r="M118" i="12"/>
  <c r="B119" i="12"/>
  <c r="C119" i="12"/>
  <c r="D119" i="12"/>
  <c r="E119" i="12"/>
  <c r="F119" i="12"/>
  <c r="G119" i="12"/>
  <c r="H119" i="12"/>
  <c r="I119" i="12"/>
  <c r="J119" i="12"/>
  <c r="K119" i="12"/>
  <c r="L119" i="12"/>
  <c r="M119" i="12"/>
  <c r="B120" i="12"/>
  <c r="C120" i="12"/>
  <c r="D120" i="12"/>
  <c r="E120" i="12"/>
  <c r="F120" i="12"/>
  <c r="G120" i="12"/>
  <c r="H120" i="12"/>
  <c r="I120" i="12"/>
  <c r="J120" i="12"/>
  <c r="K120" i="12"/>
  <c r="L120" i="12"/>
  <c r="M120" i="12"/>
  <c r="B121" i="12"/>
  <c r="C121" i="12"/>
  <c r="D121" i="12"/>
  <c r="E121" i="12"/>
  <c r="F121" i="12"/>
  <c r="G121" i="12"/>
  <c r="H121" i="12"/>
  <c r="I121" i="12"/>
  <c r="J121" i="12"/>
  <c r="K121" i="12"/>
  <c r="L121" i="12"/>
  <c r="M121" i="12"/>
  <c r="B122" i="12"/>
  <c r="C122" i="12"/>
  <c r="D122" i="12"/>
  <c r="E122" i="12"/>
  <c r="F122" i="12"/>
  <c r="G122" i="12"/>
  <c r="H122" i="12"/>
  <c r="I122" i="12"/>
  <c r="J122" i="12"/>
  <c r="K122" i="12"/>
  <c r="L122" i="12"/>
  <c r="M122" i="12"/>
  <c r="B123" i="12"/>
  <c r="C123" i="12"/>
  <c r="D123" i="12"/>
  <c r="E123" i="12"/>
  <c r="F123" i="12"/>
  <c r="G123" i="12"/>
  <c r="H123" i="12"/>
  <c r="I123" i="12"/>
  <c r="J123" i="12"/>
  <c r="K123" i="12"/>
  <c r="L123" i="12"/>
  <c r="M123" i="12"/>
  <c r="B124" i="12"/>
  <c r="C124" i="12"/>
  <c r="D124" i="12"/>
  <c r="E124" i="12"/>
  <c r="F124" i="12"/>
  <c r="G124" i="12"/>
  <c r="H124" i="12"/>
  <c r="I124" i="12"/>
  <c r="J124" i="12"/>
  <c r="K124" i="12"/>
  <c r="L124" i="12"/>
  <c r="M124" i="12"/>
  <c r="B125" i="12"/>
  <c r="C125" i="12"/>
  <c r="D125" i="12"/>
  <c r="E125" i="12"/>
  <c r="F125" i="12"/>
  <c r="G125" i="12"/>
  <c r="H125" i="12"/>
  <c r="I125" i="12"/>
  <c r="J125" i="12"/>
  <c r="K125" i="12"/>
  <c r="L125" i="12"/>
  <c r="M125" i="12"/>
  <c r="B126" i="12"/>
  <c r="C126" i="12"/>
  <c r="D126" i="12"/>
  <c r="E126" i="12"/>
  <c r="F126" i="12"/>
  <c r="G126" i="12"/>
  <c r="H126" i="12"/>
  <c r="I126" i="12"/>
  <c r="J126" i="12"/>
  <c r="K126" i="12"/>
  <c r="L126" i="12"/>
  <c r="M126" i="12"/>
  <c r="B127" i="12"/>
  <c r="C127" i="12"/>
  <c r="D127" i="12"/>
  <c r="E127" i="12"/>
  <c r="F127" i="12"/>
  <c r="G127" i="12"/>
  <c r="H127" i="12"/>
  <c r="I127" i="12"/>
  <c r="J127" i="12"/>
  <c r="K127" i="12"/>
  <c r="L127" i="12"/>
  <c r="M127" i="12"/>
  <c r="B128" i="12"/>
  <c r="C128" i="12"/>
  <c r="D128" i="12"/>
  <c r="E128" i="12"/>
  <c r="F128" i="12"/>
  <c r="G128" i="12"/>
  <c r="H128" i="12"/>
  <c r="I128" i="12"/>
  <c r="J128" i="12"/>
  <c r="K128" i="12"/>
  <c r="L128" i="12"/>
  <c r="M128" i="12"/>
  <c r="B129" i="12"/>
  <c r="C129" i="12"/>
  <c r="D129" i="12"/>
  <c r="E129" i="12"/>
  <c r="F129" i="12"/>
  <c r="G129" i="12"/>
  <c r="H129" i="12"/>
  <c r="I129" i="12"/>
  <c r="J129" i="12"/>
  <c r="K129" i="12"/>
  <c r="L129" i="12"/>
  <c r="M129" i="12"/>
  <c r="B130" i="12"/>
  <c r="C130" i="12"/>
  <c r="D130" i="12"/>
  <c r="E130" i="12"/>
  <c r="F130" i="12"/>
  <c r="G130" i="12"/>
  <c r="H130" i="12"/>
  <c r="I130" i="12"/>
  <c r="J130" i="12"/>
  <c r="K130" i="12"/>
  <c r="L130" i="12"/>
  <c r="M130" i="12"/>
  <c r="B131" i="12"/>
  <c r="C131" i="12"/>
  <c r="D131" i="12"/>
  <c r="E131" i="12"/>
  <c r="F131" i="12"/>
  <c r="G131" i="12"/>
  <c r="H131" i="12"/>
  <c r="I131" i="12"/>
  <c r="J131" i="12"/>
  <c r="K131" i="12"/>
  <c r="L131" i="12"/>
  <c r="M131" i="12"/>
  <c r="B132" i="12"/>
  <c r="C132" i="12"/>
  <c r="D132" i="12"/>
  <c r="E132" i="12"/>
  <c r="F132" i="12"/>
  <c r="G132" i="12"/>
  <c r="H132" i="12"/>
  <c r="I132" i="12"/>
  <c r="J132" i="12"/>
  <c r="K132" i="12"/>
  <c r="L132" i="12"/>
  <c r="M132" i="12"/>
  <c r="B133" i="12"/>
  <c r="C133" i="12"/>
  <c r="D133" i="12"/>
  <c r="E133" i="12"/>
  <c r="F133" i="12"/>
  <c r="G133" i="12"/>
  <c r="H133" i="12"/>
  <c r="I133" i="12"/>
  <c r="J133" i="12"/>
  <c r="K133" i="12"/>
  <c r="L133" i="12"/>
  <c r="M133" i="12"/>
  <c r="B134" i="12"/>
  <c r="C134" i="12"/>
  <c r="D134" i="12"/>
  <c r="E134" i="12"/>
  <c r="F134" i="12"/>
  <c r="G134" i="12"/>
  <c r="H134" i="12"/>
  <c r="I134" i="12"/>
  <c r="J134" i="12"/>
  <c r="K134" i="12"/>
  <c r="L134" i="12"/>
  <c r="M134" i="12"/>
  <c r="B135" i="12"/>
  <c r="C135" i="12"/>
  <c r="D135" i="12"/>
  <c r="E135" i="12"/>
  <c r="F135" i="12"/>
  <c r="G135" i="12"/>
  <c r="H135" i="12"/>
  <c r="I135" i="12"/>
  <c r="J135" i="12"/>
  <c r="K135" i="12"/>
  <c r="L135" i="12"/>
  <c r="M135" i="12"/>
  <c r="B136" i="12"/>
  <c r="C136" i="12"/>
  <c r="D136" i="12"/>
  <c r="E136" i="12"/>
  <c r="F136" i="12"/>
  <c r="G136" i="12"/>
  <c r="H136" i="12"/>
  <c r="I136" i="12"/>
  <c r="J136" i="12"/>
  <c r="K136" i="12"/>
  <c r="L136" i="12"/>
  <c r="M136" i="12"/>
  <c r="B137" i="12"/>
  <c r="C137" i="12"/>
  <c r="D137" i="12"/>
  <c r="E137" i="12"/>
  <c r="F137" i="12"/>
  <c r="G137" i="12"/>
  <c r="H137" i="12"/>
  <c r="I137" i="12"/>
  <c r="J137" i="12"/>
  <c r="K137" i="12"/>
  <c r="L137" i="12"/>
  <c r="M137" i="12"/>
  <c r="B138" i="12"/>
  <c r="C138" i="12"/>
  <c r="D138" i="12"/>
  <c r="E138" i="12"/>
  <c r="F138" i="12"/>
  <c r="G138" i="12"/>
  <c r="H138" i="12"/>
  <c r="I138" i="12"/>
  <c r="J138" i="12"/>
  <c r="K138" i="12"/>
  <c r="L138" i="12"/>
  <c r="M138" i="12"/>
  <c r="B139" i="12"/>
  <c r="C139" i="12"/>
  <c r="D139" i="12"/>
  <c r="E139" i="12"/>
  <c r="F139" i="12"/>
  <c r="G139" i="12"/>
  <c r="H139" i="12"/>
  <c r="I139" i="12"/>
  <c r="J139" i="12"/>
  <c r="K139" i="12"/>
  <c r="L139" i="12"/>
  <c r="M139" i="12"/>
  <c r="B140" i="12"/>
  <c r="C140" i="12"/>
  <c r="D140" i="12"/>
  <c r="E140" i="12"/>
  <c r="F140" i="12"/>
  <c r="G140" i="12"/>
  <c r="H140" i="12"/>
  <c r="I140" i="12"/>
  <c r="J140" i="12"/>
  <c r="K140" i="12"/>
  <c r="L140" i="12"/>
  <c r="M140" i="12"/>
  <c r="B141" i="12"/>
  <c r="C141" i="12"/>
  <c r="D141" i="12"/>
  <c r="E141" i="12"/>
  <c r="F141" i="12"/>
  <c r="G141" i="12"/>
  <c r="H141" i="12"/>
  <c r="I141" i="12"/>
  <c r="J141" i="12"/>
  <c r="K141" i="12"/>
  <c r="L141" i="12"/>
  <c r="M141" i="12"/>
  <c r="B142" i="12"/>
  <c r="C142" i="12"/>
  <c r="D142" i="12"/>
  <c r="E142" i="12"/>
  <c r="F142" i="12"/>
  <c r="G142" i="12"/>
  <c r="H142" i="12"/>
  <c r="I142" i="12"/>
  <c r="J142" i="12"/>
  <c r="K142" i="12"/>
  <c r="L142" i="12"/>
  <c r="M142" i="12"/>
  <c r="B143" i="12"/>
  <c r="C143" i="12"/>
  <c r="D143" i="12"/>
  <c r="E143" i="12"/>
  <c r="F143" i="12"/>
  <c r="G143" i="12"/>
  <c r="H143" i="12"/>
  <c r="I143" i="12"/>
  <c r="J143" i="12"/>
  <c r="K143" i="12"/>
  <c r="L143" i="12"/>
  <c r="M143" i="12"/>
  <c r="B144" i="12"/>
  <c r="C144" i="12"/>
  <c r="D144" i="12"/>
  <c r="E144" i="12"/>
  <c r="F144" i="12"/>
  <c r="G144" i="12"/>
  <c r="H144" i="12"/>
  <c r="I144" i="12"/>
  <c r="J144" i="12"/>
  <c r="K144" i="12"/>
  <c r="L144" i="12"/>
  <c r="M144" i="12"/>
  <c r="B145" i="12"/>
  <c r="C145" i="12"/>
  <c r="D145" i="12"/>
  <c r="E145" i="12"/>
  <c r="F145" i="12"/>
  <c r="G145" i="12"/>
  <c r="H145" i="12"/>
  <c r="I145" i="12"/>
  <c r="J145" i="12"/>
  <c r="K145" i="12"/>
  <c r="L145" i="12"/>
  <c r="M145" i="12"/>
  <c r="B146" i="12"/>
  <c r="C146" i="12"/>
  <c r="D146" i="12"/>
  <c r="E146" i="12"/>
  <c r="F146" i="12"/>
  <c r="G146" i="12"/>
  <c r="H146" i="12"/>
  <c r="I146" i="12"/>
  <c r="J146" i="12"/>
  <c r="K146" i="12"/>
  <c r="L146" i="12"/>
  <c r="M146" i="12"/>
  <c r="B147" i="12"/>
  <c r="C147" i="12"/>
  <c r="D147" i="12"/>
  <c r="E147" i="12"/>
  <c r="F147" i="12"/>
  <c r="G147" i="12"/>
  <c r="H147" i="12"/>
  <c r="I147" i="12"/>
  <c r="J147" i="12"/>
  <c r="K147" i="12"/>
  <c r="L147" i="12"/>
  <c r="M147" i="12"/>
  <c r="B148" i="12"/>
  <c r="C148" i="12"/>
  <c r="D148" i="12"/>
  <c r="E148" i="12"/>
  <c r="F148" i="12"/>
  <c r="G148" i="12"/>
  <c r="H148" i="12"/>
  <c r="I148" i="12"/>
  <c r="J148" i="12"/>
  <c r="K148" i="12"/>
  <c r="L148" i="12"/>
  <c r="M148" i="12"/>
  <c r="B149" i="12"/>
  <c r="C149" i="12"/>
  <c r="D149" i="12"/>
  <c r="E149" i="12"/>
  <c r="F149" i="12"/>
  <c r="G149" i="12"/>
  <c r="H149" i="12"/>
  <c r="I149" i="12"/>
  <c r="J149" i="12"/>
  <c r="K149" i="12"/>
  <c r="L149" i="12"/>
  <c r="M149" i="12"/>
  <c r="B150" i="12"/>
  <c r="C150" i="12"/>
  <c r="D150" i="12"/>
  <c r="E150" i="12"/>
  <c r="F150" i="12"/>
  <c r="G150" i="12"/>
  <c r="H150" i="12"/>
  <c r="I150" i="12"/>
  <c r="J150" i="12"/>
  <c r="K150" i="12"/>
  <c r="L150" i="12"/>
  <c r="M150" i="12"/>
  <c r="B151" i="12"/>
  <c r="C151" i="12"/>
  <c r="D151" i="12"/>
  <c r="E151" i="12"/>
  <c r="F151" i="12"/>
  <c r="G151" i="12"/>
  <c r="H151" i="12"/>
  <c r="I151" i="12"/>
  <c r="J151" i="12"/>
  <c r="K151" i="12"/>
  <c r="L151" i="12"/>
  <c r="M151" i="12"/>
  <c r="B152" i="12"/>
  <c r="C152" i="12"/>
  <c r="D152" i="12"/>
  <c r="E152" i="12"/>
  <c r="F152" i="12"/>
  <c r="G152" i="12"/>
  <c r="H152" i="12"/>
  <c r="I152" i="12"/>
  <c r="J152" i="12"/>
  <c r="K152" i="12"/>
  <c r="L152" i="12"/>
  <c r="M152" i="12"/>
  <c r="B153" i="12"/>
  <c r="C153" i="12"/>
  <c r="D153" i="12"/>
  <c r="E153" i="12"/>
  <c r="F153" i="12"/>
  <c r="G153" i="12"/>
  <c r="H153" i="12"/>
  <c r="I153" i="12"/>
  <c r="J153" i="12"/>
  <c r="K153" i="12"/>
  <c r="L153" i="12"/>
  <c r="M153" i="12"/>
  <c r="B154" i="12"/>
  <c r="C154" i="12"/>
  <c r="D154" i="12"/>
  <c r="E154" i="12"/>
  <c r="F154" i="12"/>
  <c r="G154" i="12"/>
  <c r="H154" i="12"/>
  <c r="I154" i="12"/>
  <c r="J154" i="12"/>
  <c r="K154" i="12"/>
  <c r="L154" i="12"/>
  <c r="M154" i="12"/>
  <c r="B155" i="12"/>
  <c r="C155" i="12"/>
  <c r="D155" i="12"/>
  <c r="E155" i="12"/>
  <c r="F155" i="12"/>
  <c r="G155" i="12"/>
  <c r="H155" i="12"/>
  <c r="I155" i="12"/>
  <c r="J155" i="12"/>
  <c r="K155" i="12"/>
  <c r="L155" i="12"/>
  <c r="M155" i="12"/>
  <c r="B156" i="12"/>
  <c r="C156" i="12"/>
  <c r="D156" i="12"/>
  <c r="E156" i="12"/>
  <c r="F156" i="12"/>
  <c r="G156" i="12"/>
  <c r="H156" i="12"/>
  <c r="I156" i="12"/>
  <c r="J156" i="12"/>
  <c r="K156" i="12"/>
  <c r="L156" i="12"/>
  <c r="M156" i="12"/>
  <c r="B157" i="12"/>
  <c r="C157" i="12"/>
  <c r="D157" i="12"/>
  <c r="E157" i="12"/>
  <c r="F157" i="12"/>
  <c r="G157" i="12"/>
  <c r="H157" i="12"/>
  <c r="I157" i="12"/>
  <c r="J157" i="12"/>
  <c r="K157" i="12"/>
  <c r="L157" i="12"/>
  <c r="M157" i="12"/>
  <c r="B158" i="12"/>
  <c r="C158" i="12"/>
  <c r="D158" i="12"/>
  <c r="E158" i="12"/>
  <c r="F158" i="12"/>
  <c r="G158" i="12"/>
  <c r="H158" i="12"/>
  <c r="I158" i="12"/>
  <c r="J158" i="12"/>
  <c r="K158" i="12"/>
  <c r="L158" i="12"/>
  <c r="M158" i="12"/>
  <c r="B159" i="12"/>
  <c r="C159" i="12"/>
  <c r="D159" i="12"/>
  <c r="E159" i="12"/>
  <c r="F159" i="12"/>
  <c r="G159" i="12"/>
  <c r="H159" i="12"/>
  <c r="I159" i="12"/>
  <c r="J159" i="12"/>
  <c r="K159" i="12"/>
  <c r="L159" i="12"/>
  <c r="M159" i="12"/>
  <c r="B160" i="12"/>
  <c r="C160" i="12"/>
  <c r="D160" i="12"/>
  <c r="E160" i="12"/>
  <c r="F160" i="12"/>
  <c r="G160" i="12"/>
  <c r="H160" i="12"/>
  <c r="I160" i="12"/>
  <c r="J160" i="12"/>
  <c r="K160" i="12"/>
  <c r="L160" i="12"/>
  <c r="M160" i="12"/>
  <c r="B161" i="12"/>
  <c r="C161" i="12"/>
  <c r="D161" i="12"/>
  <c r="E161" i="12"/>
  <c r="F161" i="12"/>
  <c r="G161" i="12"/>
  <c r="H161" i="12"/>
  <c r="I161" i="12"/>
  <c r="J161" i="12"/>
  <c r="K161" i="12"/>
  <c r="L161" i="12"/>
  <c r="M161" i="12"/>
  <c r="B162" i="12"/>
  <c r="C162" i="12"/>
  <c r="D162" i="12"/>
  <c r="E162" i="12"/>
  <c r="F162" i="12"/>
  <c r="G162" i="12"/>
  <c r="H162" i="12"/>
  <c r="I162" i="12"/>
  <c r="J162" i="12"/>
  <c r="K162" i="12"/>
  <c r="L162" i="12"/>
  <c r="M162" i="12"/>
  <c r="B163" i="12"/>
  <c r="C163" i="12"/>
  <c r="D163" i="12"/>
  <c r="E163" i="12"/>
  <c r="F163" i="12"/>
  <c r="G163" i="12"/>
  <c r="H163" i="12"/>
  <c r="I163" i="12"/>
  <c r="J163" i="12"/>
  <c r="K163" i="12"/>
  <c r="L163" i="12"/>
  <c r="M163" i="12"/>
  <c r="B164" i="12"/>
  <c r="C164" i="12"/>
  <c r="D164" i="12"/>
  <c r="E164" i="12"/>
  <c r="F164" i="12"/>
  <c r="G164" i="12"/>
  <c r="H164" i="12"/>
  <c r="I164" i="12"/>
  <c r="J164" i="12"/>
  <c r="K164" i="12"/>
  <c r="L164" i="12"/>
  <c r="M164" i="12"/>
  <c r="B165" i="12"/>
  <c r="C165" i="12"/>
  <c r="D165" i="12"/>
  <c r="E165" i="12"/>
  <c r="F165" i="12"/>
  <c r="G165" i="12"/>
  <c r="H165" i="12"/>
  <c r="I165" i="12"/>
  <c r="J165" i="12"/>
  <c r="K165" i="12"/>
  <c r="L165" i="12"/>
  <c r="M165" i="12"/>
  <c r="B166" i="12"/>
  <c r="C166" i="12"/>
  <c r="D166" i="12"/>
  <c r="E166" i="12"/>
  <c r="F166" i="12"/>
  <c r="G166" i="12"/>
  <c r="H166" i="12"/>
  <c r="I166" i="12"/>
  <c r="J166" i="12"/>
  <c r="K166" i="12"/>
  <c r="L166" i="12"/>
  <c r="M166" i="12"/>
  <c r="B167" i="12"/>
  <c r="C167" i="12"/>
  <c r="D167" i="12"/>
  <c r="E167" i="12"/>
  <c r="F167" i="12"/>
  <c r="G167" i="12"/>
  <c r="H167" i="12"/>
  <c r="I167" i="12"/>
  <c r="J167" i="12"/>
  <c r="K167" i="12"/>
  <c r="L167" i="12"/>
  <c r="M167" i="12"/>
  <c r="B168" i="12"/>
  <c r="C168" i="12"/>
  <c r="D168" i="12"/>
  <c r="E168" i="12"/>
  <c r="F168" i="12"/>
  <c r="G168" i="12"/>
  <c r="H168" i="12"/>
  <c r="I168" i="12"/>
  <c r="J168" i="12"/>
  <c r="K168" i="12"/>
  <c r="L168" i="12"/>
  <c r="M168" i="12"/>
  <c r="B169" i="12"/>
  <c r="C169" i="12"/>
  <c r="D169" i="12"/>
  <c r="E169" i="12"/>
  <c r="F169" i="12"/>
  <c r="G169" i="12"/>
  <c r="H169" i="12"/>
  <c r="I169" i="12"/>
  <c r="J169" i="12"/>
  <c r="K169" i="12"/>
  <c r="L169" i="12"/>
  <c r="M169" i="12"/>
  <c r="B170" i="12"/>
  <c r="C170" i="12"/>
  <c r="D170" i="12"/>
  <c r="E170" i="12"/>
  <c r="F170" i="12"/>
  <c r="G170" i="12"/>
  <c r="H170" i="12"/>
  <c r="I170" i="12"/>
  <c r="J170" i="12"/>
  <c r="K170" i="12"/>
  <c r="L170" i="12"/>
  <c r="M170" i="12"/>
  <c r="B171" i="12"/>
  <c r="C171" i="12"/>
  <c r="D171" i="12"/>
  <c r="E171" i="12"/>
  <c r="F171" i="12"/>
  <c r="G171" i="12"/>
  <c r="H171" i="12"/>
  <c r="I171" i="12"/>
  <c r="J171" i="12"/>
  <c r="K171" i="12"/>
  <c r="L171" i="12"/>
  <c r="M171" i="12"/>
  <c r="B172" i="12"/>
  <c r="C172" i="12"/>
  <c r="D172" i="12"/>
  <c r="E172" i="12"/>
  <c r="F172" i="12"/>
  <c r="G172" i="12"/>
  <c r="H172" i="12"/>
  <c r="I172" i="12"/>
  <c r="J172" i="12"/>
  <c r="K172" i="12"/>
  <c r="L172" i="12"/>
  <c r="M172" i="12"/>
  <c r="B173" i="12"/>
  <c r="C173" i="12"/>
  <c r="D173" i="12"/>
  <c r="E173" i="12"/>
  <c r="F173" i="12"/>
  <c r="G173" i="12"/>
  <c r="H173" i="12"/>
  <c r="I173" i="12"/>
  <c r="J173" i="12"/>
  <c r="K173" i="12"/>
  <c r="L173" i="12"/>
  <c r="M173" i="12"/>
  <c r="B174" i="12"/>
  <c r="C174" i="12"/>
  <c r="D174" i="12"/>
  <c r="E174" i="12"/>
  <c r="F174" i="12"/>
  <c r="G174" i="12"/>
  <c r="H174" i="12"/>
  <c r="I174" i="12"/>
  <c r="J174" i="12"/>
  <c r="K174" i="12"/>
  <c r="L174" i="12"/>
  <c r="M174" i="12"/>
  <c r="B175" i="12"/>
  <c r="C175" i="12"/>
  <c r="D175" i="12"/>
  <c r="E175" i="12"/>
  <c r="F175" i="12"/>
  <c r="G175" i="12"/>
  <c r="H175" i="12"/>
  <c r="I175" i="12"/>
  <c r="J175" i="12"/>
  <c r="K175" i="12"/>
  <c r="L175" i="12"/>
  <c r="M175" i="12"/>
  <c r="B176" i="12"/>
  <c r="C176" i="12"/>
  <c r="D176" i="12"/>
  <c r="E176" i="12"/>
  <c r="F176" i="12"/>
  <c r="G176" i="12"/>
  <c r="H176" i="12"/>
  <c r="I176" i="12"/>
  <c r="J176" i="12"/>
  <c r="K176" i="12"/>
  <c r="L176" i="12"/>
  <c r="M176" i="12"/>
  <c r="B177" i="12"/>
  <c r="C177" i="12"/>
  <c r="D177" i="12"/>
  <c r="E177" i="12"/>
  <c r="F177" i="12"/>
  <c r="G177" i="12"/>
  <c r="H177" i="12"/>
  <c r="I177" i="12"/>
  <c r="J177" i="12"/>
  <c r="K177" i="12"/>
  <c r="L177" i="12"/>
  <c r="M177" i="12"/>
  <c r="B178" i="12"/>
  <c r="C178" i="12"/>
  <c r="D178" i="12"/>
  <c r="E178" i="12"/>
  <c r="F178" i="12"/>
  <c r="G178" i="12"/>
  <c r="H178" i="12"/>
  <c r="I178" i="12"/>
  <c r="J178" i="12"/>
  <c r="K178" i="12"/>
  <c r="L178" i="12"/>
  <c r="M178" i="12"/>
  <c r="B179" i="12"/>
  <c r="C179" i="12"/>
  <c r="D179" i="12"/>
  <c r="E179" i="12"/>
  <c r="F179" i="12"/>
  <c r="G179" i="12"/>
  <c r="H179" i="12"/>
  <c r="I179" i="12"/>
  <c r="J179" i="12"/>
  <c r="K179" i="12"/>
  <c r="L179" i="12"/>
  <c r="M179" i="12"/>
  <c r="B180" i="12"/>
  <c r="C180" i="12"/>
  <c r="D180" i="12"/>
  <c r="E180" i="12"/>
  <c r="F180" i="12"/>
  <c r="G180" i="12"/>
  <c r="H180" i="12"/>
  <c r="I180" i="12"/>
  <c r="J180" i="12"/>
  <c r="K180" i="12"/>
  <c r="L180" i="12"/>
  <c r="M180" i="12"/>
  <c r="B181" i="12"/>
  <c r="C181" i="12"/>
  <c r="D181" i="12"/>
  <c r="E181" i="12"/>
  <c r="F181" i="12"/>
  <c r="G181" i="12"/>
  <c r="H181" i="12"/>
  <c r="I181" i="12"/>
  <c r="J181" i="12"/>
  <c r="K181" i="12"/>
  <c r="L181" i="12"/>
  <c r="M181" i="12"/>
  <c r="B182" i="12"/>
  <c r="C182" i="12"/>
  <c r="D182" i="12"/>
  <c r="E182" i="12"/>
  <c r="F182" i="12"/>
  <c r="G182" i="12"/>
  <c r="H182" i="12"/>
  <c r="I182" i="12"/>
  <c r="J182" i="12"/>
  <c r="K182" i="12"/>
  <c r="L182" i="12"/>
  <c r="M182" i="12"/>
  <c r="B183" i="12"/>
  <c r="C183" i="12"/>
  <c r="D183" i="12"/>
  <c r="E183" i="12"/>
  <c r="F183" i="12"/>
  <c r="G183" i="12"/>
  <c r="H183" i="12"/>
  <c r="I183" i="12"/>
  <c r="J183" i="12"/>
  <c r="K183" i="12"/>
  <c r="L183" i="12"/>
  <c r="M183" i="12"/>
  <c r="B184" i="12"/>
  <c r="C184" i="12"/>
  <c r="D184" i="12"/>
  <c r="E184" i="12"/>
  <c r="F184" i="12"/>
  <c r="G184" i="12"/>
  <c r="H184" i="12"/>
  <c r="I184" i="12"/>
  <c r="J184" i="12"/>
  <c r="K184" i="12"/>
  <c r="L184" i="12"/>
  <c r="M184" i="12"/>
  <c r="B185" i="12"/>
  <c r="C185" i="12"/>
  <c r="D185" i="12"/>
  <c r="E185" i="12"/>
  <c r="F185" i="12"/>
  <c r="G185" i="12"/>
  <c r="H185" i="12"/>
  <c r="I185" i="12"/>
  <c r="J185" i="12"/>
  <c r="K185" i="12"/>
  <c r="L185" i="12"/>
  <c r="M185" i="12"/>
  <c r="B186" i="12"/>
  <c r="C186" i="12"/>
  <c r="D186" i="12"/>
  <c r="E186" i="12"/>
  <c r="F186" i="12"/>
  <c r="G186" i="12"/>
  <c r="H186" i="12"/>
  <c r="I186" i="12"/>
  <c r="J186" i="12"/>
  <c r="K186" i="12"/>
  <c r="L186" i="12"/>
  <c r="M186" i="12"/>
  <c r="B187" i="12"/>
  <c r="C187" i="12"/>
  <c r="D187" i="12"/>
  <c r="E187" i="12"/>
  <c r="F187" i="12"/>
  <c r="G187" i="12"/>
  <c r="H187" i="12"/>
  <c r="I187" i="12"/>
  <c r="J187" i="12"/>
  <c r="K187" i="12"/>
  <c r="L187" i="12"/>
  <c r="M187" i="12"/>
  <c r="B188" i="12"/>
  <c r="C188" i="12"/>
  <c r="D188" i="12"/>
  <c r="E188" i="12"/>
  <c r="F188" i="12"/>
  <c r="G188" i="12"/>
  <c r="H188" i="12"/>
  <c r="I188" i="12"/>
  <c r="J188" i="12"/>
  <c r="K188" i="12"/>
  <c r="L188" i="12"/>
  <c r="M188" i="12"/>
  <c r="B189" i="12"/>
  <c r="C189" i="12"/>
  <c r="D189" i="12"/>
  <c r="E189" i="12"/>
  <c r="F189" i="12"/>
  <c r="G189" i="12"/>
  <c r="H189" i="12"/>
  <c r="I189" i="12"/>
  <c r="J189" i="12"/>
  <c r="K189" i="12"/>
  <c r="L189" i="12"/>
  <c r="M189" i="12"/>
  <c r="B190" i="12"/>
  <c r="C190" i="12"/>
  <c r="D190" i="12"/>
  <c r="E190" i="12"/>
  <c r="F190" i="12"/>
  <c r="G190" i="12"/>
  <c r="H190" i="12"/>
  <c r="I190" i="12"/>
  <c r="J190" i="12"/>
  <c r="K190" i="12"/>
  <c r="L190" i="12"/>
  <c r="M190" i="12"/>
  <c r="B191" i="12"/>
  <c r="C191" i="12"/>
  <c r="D191" i="12"/>
  <c r="E191" i="12"/>
  <c r="F191" i="12"/>
  <c r="G191" i="12"/>
  <c r="H191" i="12"/>
  <c r="I191" i="12"/>
  <c r="J191" i="12"/>
  <c r="K191" i="12"/>
  <c r="L191" i="12"/>
  <c r="M191" i="12"/>
  <c r="B192" i="12"/>
  <c r="C192" i="12"/>
  <c r="D192" i="12"/>
  <c r="E192" i="12"/>
  <c r="F192" i="12"/>
  <c r="G192" i="12"/>
  <c r="H192" i="12"/>
  <c r="I192" i="12"/>
  <c r="J192" i="12"/>
  <c r="K192" i="12"/>
  <c r="L192" i="12"/>
  <c r="M192" i="12"/>
  <c r="B193" i="12"/>
  <c r="C193" i="12"/>
  <c r="D193" i="12"/>
  <c r="E193" i="12"/>
  <c r="F193" i="12"/>
  <c r="G193" i="12"/>
  <c r="H193" i="12"/>
  <c r="I193" i="12"/>
  <c r="J193" i="12"/>
  <c r="K193" i="12"/>
  <c r="L193" i="12"/>
  <c r="M193" i="12"/>
  <c r="B194" i="12"/>
  <c r="C194" i="12"/>
  <c r="D194" i="12"/>
  <c r="E194" i="12"/>
  <c r="F194" i="12"/>
  <c r="G194" i="12"/>
  <c r="H194" i="12"/>
  <c r="I194" i="12"/>
  <c r="J194" i="12"/>
  <c r="K194" i="12"/>
  <c r="L194" i="12"/>
  <c r="M194" i="12"/>
  <c r="B195" i="12"/>
  <c r="C195" i="12"/>
  <c r="D195" i="12"/>
  <c r="E195" i="12"/>
  <c r="F195" i="12"/>
  <c r="G195" i="12"/>
  <c r="H195" i="12"/>
  <c r="I195" i="12"/>
  <c r="J195" i="12"/>
  <c r="K195" i="12"/>
  <c r="L195" i="12"/>
  <c r="M195" i="12"/>
  <c r="B196" i="12"/>
  <c r="C196" i="12"/>
  <c r="D196" i="12"/>
  <c r="E196" i="12"/>
  <c r="F196" i="12"/>
  <c r="G196" i="12"/>
  <c r="H196" i="12"/>
  <c r="I196" i="12"/>
  <c r="J196" i="12"/>
  <c r="K196" i="12"/>
  <c r="L196" i="12"/>
  <c r="M196" i="12"/>
  <c r="B197" i="12"/>
  <c r="C197" i="12"/>
  <c r="D197" i="12"/>
  <c r="E197" i="12"/>
  <c r="F197" i="12"/>
  <c r="G197" i="12"/>
  <c r="H197" i="12"/>
  <c r="I197" i="12"/>
  <c r="J197" i="12"/>
  <c r="K197" i="12"/>
  <c r="L197" i="12"/>
  <c r="M197" i="12"/>
  <c r="B198" i="12"/>
  <c r="C198" i="12"/>
  <c r="D198" i="12"/>
  <c r="E198" i="12"/>
  <c r="F198" i="12"/>
  <c r="G198" i="12"/>
  <c r="H198" i="12"/>
  <c r="I198" i="12"/>
  <c r="J198" i="12"/>
  <c r="K198" i="12"/>
  <c r="L198" i="12"/>
  <c r="M198" i="12"/>
  <c r="B199" i="12"/>
  <c r="C199" i="12"/>
  <c r="D199" i="12"/>
  <c r="E199" i="12"/>
  <c r="F199" i="12"/>
  <c r="G199" i="12"/>
  <c r="H199" i="12"/>
  <c r="I199" i="12"/>
  <c r="J199" i="12"/>
  <c r="K199" i="12"/>
  <c r="L199" i="12"/>
  <c r="M199" i="12"/>
  <c r="B200" i="12"/>
  <c r="C200" i="12"/>
  <c r="D200" i="12"/>
  <c r="E200" i="12"/>
  <c r="F200" i="12"/>
  <c r="G200" i="12"/>
  <c r="H200" i="12"/>
  <c r="I200" i="12"/>
  <c r="J200" i="12"/>
  <c r="K200" i="12"/>
  <c r="L200" i="12"/>
  <c r="M200" i="12"/>
  <c r="B201" i="12"/>
  <c r="C201" i="12"/>
  <c r="D201" i="12"/>
  <c r="E201" i="12"/>
  <c r="F201" i="12"/>
  <c r="G201" i="12"/>
  <c r="H201" i="12"/>
  <c r="I201" i="12"/>
  <c r="J201" i="12"/>
  <c r="K201" i="12"/>
  <c r="L201" i="12"/>
  <c r="M201" i="12"/>
  <c r="B202" i="12"/>
  <c r="C202" i="12"/>
  <c r="D202" i="12"/>
  <c r="E202" i="12"/>
  <c r="F202" i="12"/>
  <c r="G202" i="12"/>
  <c r="H202" i="12"/>
  <c r="I202" i="12"/>
  <c r="J202" i="12"/>
  <c r="K202" i="12"/>
  <c r="L202" i="12"/>
  <c r="M202" i="12"/>
  <c r="B203" i="12"/>
  <c r="C203" i="12"/>
  <c r="D203" i="12"/>
  <c r="E203" i="12"/>
  <c r="F203" i="12"/>
  <c r="G203" i="12"/>
  <c r="H203" i="12"/>
  <c r="I203" i="12"/>
  <c r="J203" i="12"/>
  <c r="K203" i="12"/>
  <c r="L203" i="12"/>
  <c r="M203" i="12"/>
  <c r="B204" i="12"/>
  <c r="C204" i="12"/>
  <c r="D204" i="12"/>
  <c r="E204" i="12"/>
  <c r="F204" i="12"/>
  <c r="G204" i="12"/>
  <c r="H204" i="12"/>
  <c r="I204" i="12"/>
  <c r="J204" i="12"/>
  <c r="K204" i="12"/>
  <c r="L204" i="12"/>
  <c r="M204" i="12"/>
  <c r="B205" i="12"/>
  <c r="C205" i="12"/>
  <c r="D205" i="12"/>
  <c r="E205" i="12"/>
  <c r="F205" i="12"/>
  <c r="G205" i="12"/>
  <c r="H205" i="12"/>
  <c r="I205" i="12"/>
  <c r="J205" i="12"/>
  <c r="K205" i="12"/>
  <c r="L205" i="12"/>
  <c r="M205" i="12"/>
  <c r="B206" i="12"/>
  <c r="C206" i="12"/>
  <c r="D206" i="12"/>
  <c r="E206" i="12"/>
  <c r="F206" i="12"/>
  <c r="G206" i="12"/>
  <c r="H206" i="12"/>
  <c r="I206" i="12"/>
  <c r="J206" i="12"/>
  <c r="K206" i="12"/>
  <c r="L206" i="12"/>
  <c r="M206" i="12"/>
  <c r="B207" i="12"/>
  <c r="C207" i="12"/>
  <c r="D207" i="12"/>
  <c r="E207" i="12"/>
  <c r="F207" i="12"/>
  <c r="G207" i="12"/>
  <c r="H207" i="12"/>
  <c r="I207" i="12"/>
  <c r="J207" i="12"/>
  <c r="K207" i="12"/>
  <c r="L207" i="12"/>
  <c r="M207" i="12"/>
  <c r="B208" i="12"/>
  <c r="C208" i="12"/>
  <c r="D208" i="12"/>
  <c r="E208" i="12"/>
  <c r="F208" i="12"/>
  <c r="G208" i="12"/>
  <c r="H208" i="12"/>
  <c r="I208" i="12"/>
  <c r="J208" i="12"/>
  <c r="K208" i="12"/>
  <c r="L208" i="12"/>
  <c r="M208" i="12"/>
  <c r="B209" i="12"/>
  <c r="C209" i="12"/>
  <c r="D209" i="12"/>
  <c r="E209" i="12"/>
  <c r="F209" i="12"/>
  <c r="G209" i="12"/>
  <c r="H209" i="12"/>
  <c r="I209" i="12"/>
  <c r="J209" i="12"/>
  <c r="K209" i="12"/>
  <c r="L209" i="12"/>
  <c r="M209" i="12"/>
  <c r="B210" i="12"/>
  <c r="C210" i="12"/>
  <c r="D210" i="12"/>
  <c r="E210" i="12"/>
  <c r="F210" i="12"/>
  <c r="G210" i="12"/>
  <c r="H210" i="12"/>
  <c r="I210" i="12"/>
  <c r="J210" i="12"/>
  <c r="K210" i="12"/>
  <c r="L210" i="12"/>
  <c r="M210" i="12"/>
  <c r="B211" i="12"/>
  <c r="C211" i="12"/>
  <c r="D211" i="12"/>
  <c r="E211" i="12"/>
  <c r="F211" i="12"/>
  <c r="G211" i="12"/>
  <c r="H211" i="12"/>
  <c r="I211" i="12"/>
  <c r="J211" i="12"/>
  <c r="K211" i="12"/>
  <c r="L211" i="12"/>
  <c r="M211" i="12"/>
  <c r="B212" i="12"/>
  <c r="C212" i="12"/>
  <c r="D212" i="12"/>
  <c r="E212" i="12"/>
  <c r="F212" i="12"/>
  <c r="G212" i="12"/>
  <c r="H212" i="12"/>
  <c r="I212" i="12"/>
  <c r="J212" i="12"/>
  <c r="K212" i="12"/>
  <c r="L212" i="12"/>
  <c r="M212" i="12"/>
  <c r="B213" i="12"/>
  <c r="C213" i="12"/>
  <c r="D213" i="12"/>
  <c r="E213" i="12"/>
  <c r="F213" i="12"/>
  <c r="G213" i="12"/>
  <c r="H213" i="12"/>
  <c r="I213" i="12"/>
  <c r="J213" i="12"/>
  <c r="K213" i="12"/>
  <c r="L213" i="12"/>
  <c r="M213" i="12"/>
  <c r="B214" i="12"/>
  <c r="C214" i="12"/>
  <c r="D214" i="12"/>
  <c r="E214" i="12"/>
  <c r="F214" i="12"/>
  <c r="G214" i="12"/>
  <c r="H214" i="12"/>
  <c r="I214" i="12"/>
  <c r="J214" i="12"/>
  <c r="K214" i="12"/>
  <c r="L214" i="12"/>
  <c r="M214" i="12"/>
  <c r="B215" i="12"/>
  <c r="C215" i="12"/>
  <c r="D215" i="12"/>
  <c r="E215" i="12"/>
  <c r="F215" i="12"/>
  <c r="G215" i="12"/>
  <c r="H215" i="12"/>
  <c r="I215" i="12"/>
  <c r="J215" i="12"/>
  <c r="K215" i="12"/>
  <c r="L215" i="12"/>
  <c r="M215" i="12"/>
  <c r="B216" i="12"/>
  <c r="C216" i="12"/>
  <c r="D216" i="12"/>
  <c r="E216" i="12"/>
  <c r="F216" i="12"/>
  <c r="G216" i="12"/>
  <c r="H216" i="12"/>
  <c r="I216" i="12"/>
  <c r="J216" i="12"/>
  <c r="K216" i="12"/>
  <c r="L216" i="12"/>
  <c r="M216" i="12"/>
  <c r="B217" i="12"/>
  <c r="C217" i="12"/>
  <c r="D217" i="12"/>
  <c r="E217" i="12"/>
  <c r="F217" i="12"/>
  <c r="G217" i="12"/>
  <c r="H217" i="12"/>
  <c r="I217" i="12"/>
  <c r="J217" i="12"/>
  <c r="K217" i="12"/>
  <c r="L217" i="12"/>
  <c r="M217" i="12"/>
  <c r="B218" i="12"/>
  <c r="C218" i="12"/>
  <c r="D218" i="12"/>
  <c r="E218" i="12"/>
  <c r="F218" i="12"/>
  <c r="G218" i="12"/>
  <c r="H218" i="12"/>
  <c r="I218" i="12"/>
  <c r="J218" i="12"/>
  <c r="K218" i="12"/>
  <c r="L218" i="12"/>
  <c r="M218" i="12"/>
  <c r="B219" i="12"/>
  <c r="C219" i="12"/>
  <c r="D219" i="12"/>
  <c r="E219" i="12"/>
  <c r="F219" i="12"/>
  <c r="G219" i="12"/>
  <c r="H219" i="12"/>
  <c r="I219" i="12"/>
  <c r="J219" i="12"/>
  <c r="K219" i="12"/>
  <c r="L219" i="12"/>
  <c r="M219" i="12"/>
  <c r="B220" i="12"/>
  <c r="C220" i="12"/>
  <c r="D220" i="12"/>
  <c r="E220" i="12"/>
  <c r="F220" i="12"/>
  <c r="G220" i="12"/>
  <c r="H220" i="12"/>
  <c r="I220" i="12"/>
  <c r="J220" i="12"/>
  <c r="K220" i="12"/>
  <c r="L220" i="12"/>
  <c r="M220" i="12"/>
  <c r="B221" i="12"/>
  <c r="C221" i="12"/>
  <c r="D221" i="12"/>
  <c r="E221" i="12"/>
  <c r="F221" i="12"/>
  <c r="G221" i="12"/>
  <c r="H221" i="12"/>
  <c r="I221" i="12"/>
  <c r="J221" i="12"/>
  <c r="K221" i="12"/>
  <c r="L221" i="12"/>
  <c r="M221" i="12"/>
  <c r="B222" i="12"/>
  <c r="C222" i="12"/>
  <c r="D222" i="12"/>
  <c r="E222" i="12"/>
  <c r="F222" i="12"/>
  <c r="G222" i="12"/>
  <c r="H222" i="12"/>
  <c r="I222" i="12"/>
  <c r="J222" i="12"/>
  <c r="K222" i="12"/>
  <c r="L222" i="12"/>
  <c r="M222" i="12"/>
  <c r="B223" i="12"/>
  <c r="C223" i="12"/>
  <c r="D223" i="12"/>
  <c r="E223" i="12"/>
  <c r="F223" i="12"/>
  <c r="G223" i="12"/>
  <c r="H223" i="12"/>
  <c r="I223" i="12"/>
  <c r="J223" i="12"/>
  <c r="K223" i="12"/>
  <c r="L223" i="12"/>
  <c r="M223" i="12"/>
  <c r="B224" i="12"/>
  <c r="C224" i="12"/>
  <c r="D224" i="12"/>
  <c r="E224" i="12"/>
  <c r="F224" i="12"/>
  <c r="G224" i="12"/>
  <c r="H224" i="12"/>
  <c r="I224" i="12"/>
  <c r="J224" i="12"/>
  <c r="K224" i="12"/>
  <c r="L224" i="12"/>
  <c r="M224" i="12"/>
  <c r="B225" i="12"/>
  <c r="C225" i="12"/>
  <c r="D225" i="12"/>
  <c r="E225" i="12"/>
  <c r="F225" i="12"/>
  <c r="G225" i="12"/>
  <c r="H225" i="12"/>
  <c r="I225" i="12"/>
  <c r="J225" i="12"/>
  <c r="K225" i="12"/>
  <c r="L225" i="12"/>
  <c r="M225" i="12"/>
  <c r="B226" i="12"/>
  <c r="C226" i="12"/>
  <c r="D226" i="12"/>
  <c r="E226" i="12"/>
  <c r="F226" i="12"/>
  <c r="G226" i="12"/>
  <c r="H226" i="12"/>
  <c r="I226" i="12"/>
  <c r="J226" i="12"/>
  <c r="K226" i="12"/>
  <c r="L226" i="12"/>
  <c r="M226" i="12"/>
  <c r="B227" i="12"/>
  <c r="C227" i="12"/>
  <c r="D227" i="12"/>
  <c r="E227" i="12"/>
  <c r="F227" i="12"/>
  <c r="G227" i="12"/>
  <c r="H227" i="12"/>
  <c r="I227" i="12"/>
  <c r="J227" i="12"/>
  <c r="K227" i="12"/>
  <c r="L227" i="12"/>
  <c r="M227" i="12"/>
  <c r="B228" i="12"/>
  <c r="C228" i="12"/>
  <c r="D228" i="12"/>
  <c r="E228" i="12"/>
  <c r="F228" i="12"/>
  <c r="G228" i="12"/>
  <c r="H228" i="12"/>
  <c r="I228" i="12"/>
  <c r="J228" i="12"/>
  <c r="K228" i="12"/>
  <c r="L228" i="12"/>
  <c r="M228" i="12"/>
  <c r="B229" i="12"/>
  <c r="C229" i="12"/>
  <c r="D229" i="12"/>
  <c r="E229" i="12"/>
  <c r="F229" i="12"/>
  <c r="G229" i="12"/>
  <c r="H229" i="12"/>
  <c r="I229" i="12"/>
  <c r="J229" i="12"/>
  <c r="K229" i="12"/>
  <c r="L229" i="12"/>
  <c r="M229" i="12"/>
  <c r="B230" i="12"/>
  <c r="C230" i="12"/>
  <c r="D230" i="12"/>
  <c r="E230" i="12"/>
  <c r="F230" i="12"/>
  <c r="G230" i="12"/>
  <c r="H230" i="12"/>
  <c r="I230" i="12"/>
  <c r="J230" i="12"/>
  <c r="K230" i="12"/>
  <c r="L230" i="12"/>
  <c r="M230" i="12"/>
  <c r="B231" i="12"/>
  <c r="C231" i="12"/>
  <c r="D231" i="12"/>
  <c r="E231" i="12"/>
  <c r="F231" i="12"/>
  <c r="G231" i="12"/>
  <c r="H231" i="12"/>
  <c r="I231" i="12"/>
  <c r="J231" i="12"/>
  <c r="K231" i="12"/>
  <c r="L231" i="12"/>
  <c r="M231" i="12"/>
  <c r="B232" i="12"/>
  <c r="C232" i="12"/>
  <c r="D232" i="12"/>
  <c r="E232" i="12"/>
  <c r="F232" i="12"/>
  <c r="G232" i="12"/>
  <c r="H232" i="12"/>
  <c r="I232" i="12"/>
  <c r="J232" i="12"/>
  <c r="K232" i="12"/>
  <c r="L232" i="12"/>
  <c r="M232" i="12"/>
  <c r="B233" i="12"/>
  <c r="C233" i="12"/>
  <c r="D233" i="12"/>
  <c r="E233" i="12"/>
  <c r="F233" i="12"/>
  <c r="G233" i="12"/>
  <c r="H233" i="12"/>
  <c r="I233" i="12"/>
  <c r="J233" i="12"/>
  <c r="K233" i="12"/>
  <c r="L233" i="12"/>
  <c r="M233" i="12"/>
  <c r="B234" i="12"/>
  <c r="C234" i="12"/>
  <c r="D234" i="12"/>
  <c r="E234" i="12"/>
  <c r="F234" i="12"/>
  <c r="G234" i="12"/>
  <c r="H234" i="12"/>
  <c r="I234" i="12"/>
  <c r="J234" i="12"/>
  <c r="K234" i="12"/>
  <c r="L234" i="12"/>
  <c r="M234" i="12"/>
  <c r="B235" i="12"/>
  <c r="C235" i="12"/>
  <c r="D235" i="12"/>
  <c r="E235" i="12"/>
  <c r="F235" i="12"/>
  <c r="G235" i="12"/>
  <c r="H235" i="12"/>
  <c r="I235" i="12"/>
  <c r="J235" i="12"/>
  <c r="K235" i="12"/>
  <c r="L235" i="12"/>
  <c r="M235" i="12"/>
  <c r="B236" i="12"/>
  <c r="C236" i="12"/>
  <c r="D236" i="12"/>
  <c r="E236" i="12"/>
  <c r="F236" i="12"/>
  <c r="G236" i="12"/>
  <c r="H236" i="12"/>
  <c r="I236" i="12"/>
  <c r="J236" i="12"/>
  <c r="K236" i="12"/>
  <c r="L236" i="12"/>
  <c r="M236" i="12"/>
  <c r="B237" i="12"/>
  <c r="C237" i="12"/>
  <c r="D237" i="12"/>
  <c r="E237" i="12"/>
  <c r="F237" i="12"/>
  <c r="G237" i="12"/>
  <c r="H237" i="12"/>
  <c r="I237" i="12"/>
  <c r="J237" i="12"/>
  <c r="K237" i="12"/>
  <c r="L237" i="12"/>
  <c r="M237" i="12"/>
  <c r="B238" i="12"/>
  <c r="C238" i="12"/>
  <c r="D238" i="12"/>
  <c r="E238" i="12"/>
  <c r="F238" i="12"/>
  <c r="G238" i="12"/>
  <c r="H238" i="12"/>
  <c r="I238" i="12"/>
  <c r="J238" i="12"/>
  <c r="K238" i="12"/>
  <c r="L238" i="12"/>
  <c r="M238" i="12"/>
  <c r="B239" i="12"/>
  <c r="C239" i="12"/>
  <c r="D239" i="12"/>
  <c r="E239" i="12"/>
  <c r="F239" i="12"/>
  <c r="G239" i="12"/>
  <c r="H239" i="12"/>
  <c r="I239" i="12"/>
  <c r="J239" i="12"/>
  <c r="K239" i="12"/>
  <c r="L239" i="12"/>
  <c r="M239" i="12"/>
  <c r="B240" i="12"/>
  <c r="C240" i="12"/>
  <c r="D240" i="12"/>
  <c r="E240" i="12"/>
  <c r="F240" i="12"/>
  <c r="G240" i="12"/>
  <c r="H240" i="12"/>
  <c r="I240" i="12"/>
  <c r="J240" i="12"/>
  <c r="K240" i="12"/>
  <c r="L240" i="12"/>
  <c r="M240" i="12"/>
  <c r="B241" i="12"/>
  <c r="C241" i="12"/>
  <c r="D241" i="12"/>
  <c r="E241" i="12"/>
  <c r="F241" i="12"/>
  <c r="G241" i="12"/>
  <c r="H241" i="12"/>
  <c r="I241" i="12"/>
  <c r="J241" i="12"/>
  <c r="K241" i="12"/>
  <c r="L241" i="12"/>
  <c r="M241" i="12"/>
  <c r="B242" i="12"/>
  <c r="C242" i="12"/>
  <c r="D242" i="12"/>
  <c r="E242" i="12"/>
  <c r="F242" i="12"/>
  <c r="G242" i="12"/>
  <c r="H242" i="12"/>
  <c r="I242" i="12"/>
  <c r="J242" i="12"/>
  <c r="K242" i="12"/>
  <c r="L242" i="12"/>
  <c r="M242" i="12"/>
  <c r="B243" i="12"/>
  <c r="C243" i="12"/>
  <c r="D243" i="12"/>
  <c r="E243" i="12"/>
  <c r="F243" i="12"/>
  <c r="G243" i="12"/>
  <c r="H243" i="12"/>
  <c r="I243" i="12"/>
  <c r="J243" i="12"/>
  <c r="K243" i="12"/>
  <c r="L243" i="12"/>
  <c r="M243" i="12"/>
  <c r="B244" i="12"/>
  <c r="C244" i="12"/>
  <c r="D244" i="12"/>
  <c r="E244" i="12"/>
  <c r="F244" i="12"/>
  <c r="G244" i="12"/>
  <c r="H244" i="12"/>
  <c r="I244" i="12"/>
  <c r="J244" i="12"/>
  <c r="K244" i="12"/>
  <c r="L244" i="12"/>
  <c r="M244" i="12"/>
  <c r="B245" i="12"/>
  <c r="C245" i="12"/>
  <c r="D245" i="12"/>
  <c r="E245" i="12"/>
  <c r="F245" i="12"/>
  <c r="G245" i="12"/>
  <c r="H245" i="12"/>
  <c r="I245" i="12"/>
  <c r="J245" i="12"/>
  <c r="K245" i="12"/>
  <c r="L245" i="12"/>
  <c r="M245" i="12"/>
  <c r="B246" i="12"/>
  <c r="C246" i="12"/>
  <c r="D246" i="12"/>
  <c r="E246" i="12"/>
  <c r="F246" i="12"/>
  <c r="G246" i="12"/>
  <c r="H246" i="12"/>
  <c r="I246" i="12"/>
  <c r="J246" i="12"/>
  <c r="K246" i="12"/>
  <c r="L246" i="12"/>
  <c r="M246" i="12"/>
  <c r="B247" i="12"/>
  <c r="C247" i="12"/>
  <c r="D247" i="12"/>
  <c r="E247" i="12"/>
  <c r="F247" i="12"/>
  <c r="G247" i="12"/>
  <c r="H247" i="12"/>
  <c r="I247" i="12"/>
  <c r="J247" i="12"/>
  <c r="K247" i="12"/>
  <c r="L247" i="12"/>
  <c r="M247" i="12"/>
  <c r="B248" i="12"/>
  <c r="C248" i="12"/>
  <c r="D248" i="12"/>
  <c r="E248" i="12"/>
  <c r="F248" i="12"/>
  <c r="G248" i="12"/>
  <c r="H248" i="12"/>
  <c r="I248" i="12"/>
  <c r="J248" i="12"/>
  <c r="K248" i="12"/>
  <c r="L248" i="12"/>
  <c r="M248" i="12"/>
  <c r="B249" i="12"/>
  <c r="C249" i="12"/>
  <c r="D249" i="12"/>
  <c r="E249" i="12"/>
  <c r="F249" i="12"/>
  <c r="G249" i="12"/>
  <c r="H249" i="12"/>
  <c r="I249" i="12"/>
  <c r="J249" i="12"/>
  <c r="K249" i="12"/>
  <c r="L249" i="12"/>
  <c r="M249" i="12"/>
  <c r="B250" i="12"/>
  <c r="C250" i="12"/>
  <c r="D250" i="12"/>
  <c r="E250" i="12"/>
  <c r="F250" i="12"/>
  <c r="G250" i="12"/>
  <c r="H250" i="12"/>
  <c r="I250" i="12"/>
  <c r="J250" i="12"/>
  <c r="K250" i="12"/>
  <c r="L250" i="12"/>
  <c r="M250" i="12"/>
  <c r="B251" i="12"/>
  <c r="C251" i="12"/>
  <c r="D251" i="12"/>
  <c r="E251" i="12"/>
  <c r="F251" i="12"/>
  <c r="G251" i="12"/>
  <c r="H251" i="12"/>
  <c r="I251" i="12"/>
  <c r="J251" i="12"/>
  <c r="K251" i="12"/>
  <c r="L251" i="12"/>
  <c r="M251" i="12"/>
  <c r="B252" i="12"/>
  <c r="C252" i="12"/>
  <c r="D252" i="12"/>
  <c r="E252" i="12"/>
  <c r="F252" i="12"/>
  <c r="G252" i="12"/>
  <c r="H252" i="12"/>
  <c r="I252" i="12"/>
  <c r="J252" i="12"/>
  <c r="K252" i="12"/>
  <c r="L252" i="12"/>
  <c r="M252" i="12"/>
  <c r="B253" i="12"/>
  <c r="C253" i="12"/>
  <c r="D253" i="12"/>
  <c r="E253" i="12"/>
  <c r="F253" i="12"/>
  <c r="G253" i="12"/>
  <c r="H253" i="12"/>
  <c r="I253" i="12"/>
  <c r="J253" i="12"/>
  <c r="K253" i="12"/>
  <c r="L253" i="12"/>
  <c r="M253" i="12"/>
  <c r="B254" i="12"/>
  <c r="C254" i="12"/>
  <c r="D254" i="12"/>
  <c r="E254" i="12"/>
  <c r="F254" i="12"/>
  <c r="G254" i="12"/>
  <c r="H254" i="12"/>
  <c r="I254" i="12"/>
  <c r="J254" i="12"/>
  <c r="K254" i="12"/>
  <c r="L254" i="12"/>
  <c r="M254" i="12"/>
  <c r="B255" i="12"/>
  <c r="C255" i="12"/>
  <c r="D255" i="12"/>
  <c r="E255" i="12"/>
  <c r="F255" i="12"/>
  <c r="G255" i="12"/>
  <c r="H255" i="12"/>
  <c r="I255" i="12"/>
  <c r="J255" i="12"/>
  <c r="K255" i="12"/>
  <c r="L255" i="12"/>
  <c r="M255" i="12"/>
  <c r="B256" i="12"/>
  <c r="C256" i="12"/>
  <c r="D256" i="12"/>
  <c r="E256" i="12"/>
  <c r="F256" i="12"/>
  <c r="G256" i="12"/>
  <c r="H256" i="12"/>
  <c r="I256" i="12"/>
  <c r="J256" i="12"/>
  <c r="K256" i="12"/>
  <c r="L256" i="12"/>
  <c r="M256" i="12"/>
  <c r="B257" i="12"/>
  <c r="C257" i="12"/>
  <c r="D257" i="12"/>
  <c r="E257" i="12"/>
  <c r="F257" i="12"/>
  <c r="G257" i="12"/>
  <c r="H257" i="12"/>
  <c r="I257" i="12"/>
  <c r="J257" i="12"/>
  <c r="K257" i="12"/>
  <c r="L257" i="12"/>
  <c r="M257" i="12"/>
  <c r="B258" i="12"/>
  <c r="C258" i="12"/>
  <c r="D258" i="12"/>
  <c r="E258" i="12"/>
  <c r="F258" i="12"/>
  <c r="G258" i="12"/>
  <c r="H258" i="12"/>
  <c r="I258" i="12"/>
  <c r="J258" i="12"/>
  <c r="K258" i="12"/>
  <c r="L258" i="12"/>
  <c r="M258" i="12"/>
  <c r="B259" i="12"/>
  <c r="C259" i="12"/>
  <c r="D259" i="12"/>
  <c r="E259" i="12"/>
  <c r="F259" i="12"/>
  <c r="G259" i="12"/>
  <c r="H259" i="12"/>
  <c r="I259" i="12"/>
  <c r="J259" i="12"/>
  <c r="K259" i="12"/>
  <c r="L259" i="12"/>
  <c r="M259" i="12"/>
  <c r="B260" i="12"/>
  <c r="C260" i="12"/>
  <c r="D260" i="12"/>
  <c r="E260" i="12"/>
  <c r="F260" i="12"/>
  <c r="G260" i="12"/>
  <c r="H260" i="12"/>
  <c r="I260" i="12"/>
  <c r="J260" i="12"/>
  <c r="K260" i="12"/>
  <c r="L260" i="12"/>
  <c r="M260" i="12"/>
  <c r="B261" i="12"/>
  <c r="C261" i="12"/>
  <c r="D261" i="12"/>
  <c r="E261" i="12"/>
  <c r="F261" i="12"/>
  <c r="G261" i="12"/>
  <c r="H261" i="12"/>
  <c r="I261" i="12"/>
  <c r="J261" i="12"/>
  <c r="K261" i="12"/>
  <c r="L261" i="12"/>
  <c r="M261" i="12"/>
  <c r="B262" i="12"/>
  <c r="C262" i="12"/>
  <c r="D262" i="12"/>
  <c r="E262" i="12"/>
  <c r="F262" i="12"/>
  <c r="G262" i="12"/>
  <c r="H262" i="12"/>
  <c r="I262" i="12"/>
  <c r="J262" i="12"/>
  <c r="K262" i="12"/>
  <c r="L262" i="12"/>
  <c r="M262" i="12"/>
  <c r="B263" i="12"/>
  <c r="C263" i="12"/>
  <c r="D263" i="12"/>
  <c r="E263" i="12"/>
  <c r="F263" i="12"/>
  <c r="G263" i="12"/>
  <c r="H263" i="12"/>
  <c r="I263" i="12"/>
  <c r="J263" i="12"/>
  <c r="K263" i="12"/>
  <c r="L263" i="12"/>
  <c r="M263" i="12"/>
  <c r="B264" i="12"/>
  <c r="C264" i="12"/>
  <c r="D264" i="12"/>
  <c r="E264" i="12"/>
  <c r="F264" i="12"/>
  <c r="G264" i="12"/>
  <c r="H264" i="12"/>
  <c r="I264" i="12"/>
  <c r="J264" i="12"/>
  <c r="K264" i="12"/>
  <c r="L264" i="12"/>
  <c r="M264" i="12"/>
  <c r="B265" i="12"/>
  <c r="C265" i="12"/>
  <c r="D265" i="12"/>
  <c r="E265" i="12"/>
  <c r="F265" i="12"/>
  <c r="G265" i="12"/>
  <c r="H265" i="12"/>
  <c r="I265" i="12"/>
  <c r="J265" i="12"/>
  <c r="K265" i="12"/>
  <c r="L265" i="12"/>
  <c r="M265" i="12"/>
  <c r="B266" i="12"/>
  <c r="C266" i="12"/>
  <c r="D266" i="12"/>
  <c r="E266" i="12"/>
  <c r="F266" i="12"/>
  <c r="G266" i="12"/>
  <c r="H266" i="12"/>
  <c r="I266" i="12"/>
  <c r="J266" i="12"/>
  <c r="K266" i="12"/>
  <c r="L266" i="12"/>
  <c r="M266" i="12"/>
  <c r="B267" i="12"/>
  <c r="C267" i="12"/>
  <c r="D267" i="12"/>
  <c r="E267" i="12"/>
  <c r="F267" i="12"/>
  <c r="G267" i="12"/>
  <c r="H267" i="12"/>
  <c r="I267" i="12"/>
  <c r="J267" i="12"/>
  <c r="K267" i="12"/>
  <c r="L267" i="12"/>
  <c r="M267" i="12"/>
  <c r="B268" i="12"/>
  <c r="C268" i="12"/>
  <c r="D268" i="12"/>
  <c r="E268" i="12"/>
  <c r="F268" i="12"/>
  <c r="G268" i="12"/>
  <c r="H268" i="12"/>
  <c r="I268" i="12"/>
  <c r="J268" i="12"/>
  <c r="K268" i="12"/>
  <c r="L268" i="12"/>
  <c r="M268" i="12"/>
  <c r="B269" i="12"/>
  <c r="C269" i="12"/>
  <c r="D269" i="12"/>
  <c r="E269" i="12"/>
  <c r="F269" i="12"/>
  <c r="G269" i="12"/>
  <c r="H269" i="12"/>
  <c r="I269" i="12"/>
  <c r="J269" i="12"/>
  <c r="K269" i="12"/>
  <c r="L269" i="12"/>
  <c r="M269" i="12"/>
  <c r="B270" i="12"/>
  <c r="C270" i="12"/>
  <c r="D270" i="12"/>
  <c r="E270" i="12"/>
  <c r="F270" i="12"/>
  <c r="G270" i="12"/>
  <c r="H270" i="12"/>
  <c r="I270" i="12"/>
  <c r="J270" i="12"/>
  <c r="K270" i="12"/>
  <c r="L270" i="12"/>
  <c r="M270" i="12"/>
  <c r="B271" i="12"/>
  <c r="C271" i="12"/>
  <c r="D271" i="12"/>
  <c r="E271" i="12"/>
  <c r="F271" i="12"/>
  <c r="G271" i="12"/>
  <c r="H271" i="12"/>
  <c r="I271" i="12"/>
  <c r="J271" i="12"/>
  <c r="K271" i="12"/>
  <c r="L271" i="12"/>
  <c r="M271" i="12"/>
  <c r="B272" i="12"/>
  <c r="C272" i="12"/>
  <c r="D272" i="12"/>
  <c r="E272" i="12"/>
  <c r="F272" i="12"/>
  <c r="G272" i="12"/>
  <c r="H272" i="12"/>
  <c r="I272" i="12"/>
  <c r="J272" i="12"/>
  <c r="K272" i="12"/>
  <c r="L272" i="12"/>
  <c r="M272" i="12"/>
  <c r="B273" i="12"/>
  <c r="C273" i="12"/>
  <c r="D273" i="12"/>
  <c r="E273" i="12"/>
  <c r="F273" i="12"/>
  <c r="G273" i="12"/>
  <c r="H273" i="12"/>
  <c r="I273" i="12"/>
  <c r="J273" i="12"/>
  <c r="K273" i="12"/>
  <c r="L273" i="12"/>
  <c r="M273" i="12"/>
  <c r="B274" i="12"/>
  <c r="C274" i="12"/>
  <c r="D274" i="12"/>
  <c r="E274" i="12"/>
  <c r="F274" i="12"/>
  <c r="G274" i="12"/>
  <c r="H274" i="12"/>
  <c r="I274" i="12"/>
  <c r="J274" i="12"/>
  <c r="K274" i="12"/>
  <c r="L274" i="12"/>
  <c r="M274" i="12"/>
  <c r="B275" i="12"/>
  <c r="C275" i="12"/>
  <c r="D275" i="12"/>
  <c r="E275" i="12"/>
  <c r="F275" i="12"/>
  <c r="G275" i="12"/>
  <c r="H275" i="12"/>
  <c r="I275" i="12"/>
  <c r="J275" i="12"/>
  <c r="K275" i="12"/>
  <c r="L275" i="12"/>
  <c r="M275" i="12"/>
  <c r="B276" i="12"/>
  <c r="C276" i="12"/>
  <c r="D276" i="12"/>
  <c r="E276" i="12"/>
  <c r="F276" i="12"/>
  <c r="G276" i="12"/>
  <c r="H276" i="12"/>
  <c r="I276" i="12"/>
  <c r="J276" i="12"/>
  <c r="K276" i="12"/>
  <c r="L276" i="12"/>
  <c r="M276" i="12"/>
  <c r="B277" i="12"/>
  <c r="C277" i="12"/>
  <c r="D277" i="12"/>
  <c r="E277" i="12"/>
  <c r="F277" i="12"/>
  <c r="G277" i="12"/>
  <c r="H277" i="12"/>
  <c r="I277" i="12"/>
  <c r="J277" i="12"/>
  <c r="K277" i="12"/>
  <c r="L277" i="12"/>
  <c r="M277" i="12"/>
  <c r="B278" i="12"/>
  <c r="C278" i="12"/>
  <c r="D278" i="12"/>
  <c r="E278" i="12"/>
  <c r="F278" i="12"/>
  <c r="G278" i="12"/>
  <c r="H278" i="12"/>
  <c r="I278" i="12"/>
  <c r="J278" i="12"/>
  <c r="K278" i="12"/>
  <c r="L278" i="12"/>
  <c r="M278" i="12"/>
  <c r="B279" i="12"/>
  <c r="C279" i="12"/>
  <c r="D279" i="12"/>
  <c r="E279" i="12"/>
  <c r="F279" i="12"/>
  <c r="G279" i="12"/>
  <c r="H279" i="12"/>
  <c r="I279" i="12"/>
  <c r="J279" i="12"/>
  <c r="K279" i="12"/>
  <c r="L279" i="12"/>
  <c r="M279" i="12"/>
  <c r="B280" i="12"/>
  <c r="C280" i="12"/>
  <c r="D280" i="12"/>
  <c r="E280" i="12"/>
  <c r="F280" i="12"/>
  <c r="G280" i="12"/>
  <c r="H280" i="12"/>
  <c r="I280" i="12"/>
  <c r="J280" i="12"/>
  <c r="K280" i="12"/>
  <c r="L280" i="12"/>
  <c r="M280" i="12"/>
  <c r="B281" i="12"/>
  <c r="C281" i="12"/>
  <c r="D281" i="12"/>
  <c r="E281" i="12"/>
  <c r="F281" i="12"/>
  <c r="G281" i="12"/>
  <c r="H281" i="12"/>
  <c r="I281" i="12"/>
  <c r="J281" i="12"/>
  <c r="K281" i="12"/>
  <c r="L281" i="12"/>
  <c r="M281" i="12"/>
  <c r="B282" i="12"/>
  <c r="C282" i="12"/>
  <c r="D282" i="12"/>
  <c r="E282" i="12"/>
  <c r="F282" i="12"/>
  <c r="G282" i="12"/>
  <c r="H282" i="12"/>
  <c r="I282" i="12"/>
  <c r="J282" i="12"/>
  <c r="K282" i="12"/>
  <c r="L282" i="12"/>
  <c r="M282" i="12"/>
  <c r="B283" i="12"/>
  <c r="C283" i="12"/>
  <c r="D283" i="12"/>
  <c r="E283" i="12"/>
  <c r="F283" i="12"/>
  <c r="G283" i="12"/>
  <c r="H283" i="12"/>
  <c r="I283" i="12"/>
  <c r="J283" i="12"/>
  <c r="K283" i="12"/>
  <c r="L283" i="12"/>
  <c r="M283" i="12"/>
  <c r="B284" i="12"/>
  <c r="C284" i="12"/>
  <c r="D284" i="12"/>
  <c r="E284" i="12"/>
  <c r="F284" i="12"/>
  <c r="G284" i="12"/>
  <c r="H284" i="12"/>
  <c r="I284" i="12"/>
  <c r="J284" i="12"/>
  <c r="K284" i="12"/>
  <c r="L284" i="12"/>
  <c r="M284" i="12"/>
  <c r="B285" i="12"/>
  <c r="C285" i="12"/>
  <c r="D285" i="12"/>
  <c r="E285" i="12"/>
  <c r="F285" i="12"/>
  <c r="G285" i="12"/>
  <c r="H285" i="12"/>
  <c r="I285" i="12"/>
  <c r="J285" i="12"/>
  <c r="K285" i="12"/>
  <c r="L285" i="12"/>
  <c r="M285" i="12"/>
  <c r="B286" i="12"/>
  <c r="C286" i="12"/>
  <c r="D286" i="12"/>
  <c r="E286" i="12"/>
  <c r="F286" i="12"/>
  <c r="G286" i="12"/>
  <c r="H286" i="12"/>
  <c r="I286" i="12"/>
  <c r="J286" i="12"/>
  <c r="K286" i="12"/>
  <c r="L286" i="12"/>
  <c r="M286" i="12"/>
  <c r="B287" i="12"/>
  <c r="C287" i="12"/>
  <c r="D287" i="12"/>
  <c r="E287" i="12"/>
  <c r="F287" i="12"/>
  <c r="G287" i="12"/>
  <c r="H287" i="12"/>
  <c r="I287" i="12"/>
  <c r="J287" i="12"/>
  <c r="K287" i="12"/>
  <c r="L287" i="12"/>
  <c r="M287" i="12"/>
  <c r="B288" i="12"/>
  <c r="C288" i="12"/>
  <c r="D288" i="12"/>
  <c r="E288" i="12"/>
  <c r="F288" i="12"/>
  <c r="G288" i="12"/>
  <c r="H288" i="12"/>
  <c r="I288" i="12"/>
  <c r="J288" i="12"/>
  <c r="K288" i="12"/>
  <c r="L288" i="12"/>
  <c r="M288" i="12"/>
  <c r="B289" i="12"/>
  <c r="C289" i="12"/>
  <c r="D289" i="12"/>
  <c r="E289" i="12"/>
  <c r="F289" i="12"/>
  <c r="G289" i="12"/>
  <c r="H289" i="12"/>
  <c r="I289" i="12"/>
  <c r="J289" i="12"/>
  <c r="K289" i="12"/>
  <c r="L289" i="12"/>
  <c r="M289" i="12"/>
  <c r="B290" i="12"/>
  <c r="C290" i="12"/>
  <c r="D290" i="12"/>
  <c r="E290" i="12"/>
  <c r="F290" i="12"/>
  <c r="G290" i="12"/>
  <c r="H290" i="12"/>
  <c r="I290" i="12"/>
  <c r="J290" i="12"/>
  <c r="K290" i="12"/>
  <c r="L290" i="12"/>
  <c r="M290" i="12"/>
  <c r="B291" i="12"/>
  <c r="C291" i="12"/>
  <c r="D291" i="12"/>
  <c r="E291" i="12"/>
  <c r="F291" i="12"/>
  <c r="G291" i="12"/>
  <c r="H291" i="12"/>
  <c r="I291" i="12"/>
  <c r="J291" i="12"/>
  <c r="K291" i="12"/>
  <c r="L291" i="12"/>
  <c r="M291" i="12"/>
  <c r="B292" i="12"/>
  <c r="C292" i="12"/>
  <c r="D292" i="12"/>
  <c r="E292" i="12"/>
  <c r="F292" i="12"/>
  <c r="G292" i="12"/>
  <c r="H292" i="12"/>
  <c r="I292" i="12"/>
  <c r="J292" i="12"/>
  <c r="K292" i="12"/>
  <c r="L292" i="12"/>
  <c r="M292" i="12"/>
  <c r="B293" i="12"/>
  <c r="C293" i="12"/>
  <c r="D293" i="12"/>
  <c r="E293" i="12"/>
  <c r="F293" i="12"/>
  <c r="G293" i="12"/>
  <c r="H293" i="12"/>
  <c r="I293" i="12"/>
  <c r="J293" i="12"/>
  <c r="K293" i="12"/>
  <c r="L293" i="12"/>
  <c r="M293" i="12"/>
  <c r="B294" i="12"/>
  <c r="C294" i="12"/>
  <c r="D294" i="12"/>
  <c r="E294" i="12"/>
  <c r="F294" i="12"/>
  <c r="G294" i="12"/>
  <c r="H294" i="12"/>
  <c r="I294" i="12"/>
  <c r="J294" i="12"/>
  <c r="K294" i="12"/>
  <c r="L294" i="12"/>
  <c r="M294" i="12"/>
  <c r="B295" i="12"/>
  <c r="C295" i="12"/>
  <c r="D295" i="12"/>
  <c r="E295" i="12"/>
  <c r="F295" i="12"/>
  <c r="G295" i="12"/>
  <c r="H295" i="12"/>
  <c r="I295" i="12"/>
  <c r="J295" i="12"/>
  <c r="K295" i="12"/>
  <c r="L295" i="12"/>
  <c r="M295" i="12"/>
  <c r="B296" i="12"/>
  <c r="C296" i="12"/>
  <c r="D296" i="12"/>
  <c r="E296" i="12"/>
  <c r="F296" i="12"/>
  <c r="G296" i="12"/>
  <c r="H296" i="12"/>
  <c r="I296" i="12"/>
  <c r="J296" i="12"/>
  <c r="K296" i="12"/>
  <c r="L296" i="12"/>
  <c r="M296" i="12"/>
  <c r="B297" i="12"/>
  <c r="C297" i="12"/>
  <c r="D297" i="12"/>
  <c r="E297" i="12"/>
  <c r="F297" i="12"/>
  <c r="G297" i="12"/>
  <c r="H297" i="12"/>
  <c r="I297" i="12"/>
  <c r="J297" i="12"/>
  <c r="K297" i="12"/>
  <c r="L297" i="12"/>
  <c r="M297" i="12"/>
  <c r="B298" i="12"/>
  <c r="C298" i="12"/>
  <c r="D298" i="12"/>
  <c r="E298" i="12"/>
  <c r="F298" i="12"/>
  <c r="G298" i="12"/>
  <c r="H298" i="12"/>
  <c r="I298" i="12"/>
  <c r="J298" i="12"/>
  <c r="K298" i="12"/>
  <c r="L298" i="12"/>
  <c r="M298" i="12"/>
  <c r="B299" i="12"/>
  <c r="C299" i="12"/>
  <c r="D299" i="12"/>
  <c r="E299" i="12"/>
  <c r="F299" i="12"/>
  <c r="G299" i="12"/>
  <c r="H299" i="12"/>
  <c r="I299" i="12"/>
  <c r="J299" i="12"/>
  <c r="K299" i="12"/>
  <c r="L299" i="12"/>
  <c r="M299" i="12"/>
  <c r="B300" i="12"/>
  <c r="C300" i="12"/>
  <c r="D300" i="12"/>
  <c r="E300" i="12"/>
  <c r="F300" i="12"/>
  <c r="G300" i="12"/>
  <c r="H300" i="12"/>
  <c r="I300" i="12"/>
  <c r="J300" i="12"/>
  <c r="K300" i="12"/>
  <c r="L300" i="12"/>
  <c r="M300" i="12"/>
  <c r="B301" i="12"/>
  <c r="C301" i="12"/>
  <c r="D301" i="12"/>
  <c r="E301" i="12"/>
  <c r="F301" i="12"/>
  <c r="G301" i="12"/>
  <c r="H301" i="12"/>
  <c r="I301" i="12"/>
  <c r="J301" i="12"/>
  <c r="K301" i="12"/>
  <c r="L301" i="12"/>
  <c r="M301" i="12"/>
  <c r="B302" i="12"/>
  <c r="C302" i="12"/>
  <c r="D302" i="12"/>
  <c r="E302" i="12"/>
  <c r="F302" i="12"/>
  <c r="G302" i="12"/>
  <c r="H302" i="12"/>
  <c r="I302" i="12"/>
  <c r="J302" i="12"/>
  <c r="K302" i="12"/>
  <c r="L302" i="12"/>
  <c r="M302" i="12"/>
  <c r="B303" i="12"/>
  <c r="C303" i="12"/>
  <c r="D303" i="12"/>
  <c r="E303" i="12"/>
  <c r="F303" i="12"/>
  <c r="G303" i="12"/>
  <c r="H303" i="12"/>
  <c r="I303" i="12"/>
  <c r="J303" i="12"/>
  <c r="K303" i="12"/>
  <c r="L303" i="12"/>
  <c r="M303" i="12"/>
  <c r="B304" i="12"/>
  <c r="C304" i="12"/>
  <c r="D304" i="12"/>
  <c r="E304" i="12"/>
  <c r="F304" i="12"/>
  <c r="G304" i="12"/>
  <c r="H304" i="12"/>
  <c r="I304" i="12"/>
  <c r="J304" i="12"/>
  <c r="K304" i="12"/>
  <c r="L304" i="12"/>
  <c r="M304" i="12"/>
  <c r="B305" i="12"/>
  <c r="C305" i="12"/>
  <c r="D305" i="12"/>
  <c r="E305" i="12"/>
  <c r="F305" i="12"/>
  <c r="G305" i="12"/>
  <c r="H305" i="12"/>
  <c r="I305" i="12"/>
  <c r="J305" i="12"/>
  <c r="K305" i="12"/>
  <c r="L305" i="12"/>
  <c r="M305" i="12"/>
  <c r="B306" i="12"/>
  <c r="C306" i="12"/>
  <c r="D306" i="12"/>
  <c r="E306" i="12"/>
  <c r="F306" i="12"/>
  <c r="G306" i="12"/>
  <c r="H306" i="12"/>
  <c r="I306" i="12"/>
  <c r="J306" i="12"/>
  <c r="K306" i="12"/>
  <c r="L306" i="12"/>
  <c r="M306" i="12"/>
  <c r="B307" i="12"/>
  <c r="C307" i="12"/>
  <c r="D307" i="12"/>
  <c r="E307" i="12"/>
  <c r="F307" i="12"/>
  <c r="G307" i="12"/>
  <c r="H307" i="12"/>
  <c r="I307" i="12"/>
  <c r="J307" i="12"/>
  <c r="K307" i="12"/>
  <c r="L307" i="12"/>
  <c r="M307" i="12"/>
  <c r="B308" i="12"/>
  <c r="C308" i="12"/>
  <c r="D308" i="12"/>
  <c r="E308" i="12"/>
  <c r="F308" i="12"/>
  <c r="G308" i="12"/>
  <c r="H308" i="12"/>
  <c r="I308" i="12"/>
  <c r="J308" i="12"/>
  <c r="K308" i="12"/>
  <c r="L308" i="12"/>
  <c r="M308" i="12"/>
  <c r="B309" i="12"/>
  <c r="C309" i="12"/>
  <c r="D309" i="12"/>
  <c r="E309" i="12"/>
  <c r="F309" i="12"/>
  <c r="G309" i="12"/>
  <c r="H309" i="12"/>
  <c r="I309" i="12"/>
  <c r="J309" i="12"/>
  <c r="K309" i="12"/>
  <c r="L309" i="12"/>
  <c r="M309" i="12"/>
  <c r="B310" i="12"/>
  <c r="C310" i="12"/>
  <c r="D310" i="12"/>
  <c r="E310" i="12"/>
  <c r="F310" i="12"/>
  <c r="G310" i="12"/>
  <c r="H310" i="12"/>
  <c r="I310" i="12"/>
  <c r="J310" i="12"/>
  <c r="K310" i="12"/>
  <c r="L310" i="12"/>
  <c r="M310" i="12"/>
  <c r="B311" i="12"/>
  <c r="C311" i="12"/>
  <c r="D311" i="12"/>
  <c r="E311" i="12"/>
  <c r="F311" i="12"/>
  <c r="G311" i="12"/>
  <c r="H311" i="12"/>
  <c r="I311" i="12"/>
  <c r="J311" i="12"/>
  <c r="K311" i="12"/>
  <c r="L311" i="12"/>
  <c r="M311" i="12"/>
  <c r="B312" i="12"/>
  <c r="C312" i="12"/>
  <c r="D312" i="12"/>
  <c r="E312" i="12"/>
  <c r="F312" i="12"/>
  <c r="G312" i="12"/>
  <c r="H312" i="12"/>
  <c r="I312" i="12"/>
  <c r="J312" i="12"/>
  <c r="K312" i="12"/>
  <c r="L312" i="12"/>
  <c r="M312" i="12"/>
  <c r="B313" i="12"/>
  <c r="C313" i="12"/>
  <c r="D313" i="12"/>
  <c r="E313" i="12"/>
  <c r="F313" i="12"/>
  <c r="G313" i="12"/>
  <c r="H313" i="12"/>
  <c r="I313" i="12"/>
  <c r="J313" i="12"/>
  <c r="K313" i="12"/>
  <c r="L313" i="12"/>
  <c r="M313" i="12"/>
  <c r="B314" i="12"/>
  <c r="C314" i="12"/>
  <c r="D314" i="12"/>
  <c r="E314" i="12"/>
  <c r="F314" i="12"/>
  <c r="G314" i="12"/>
  <c r="H314" i="12"/>
  <c r="I314" i="12"/>
  <c r="J314" i="12"/>
  <c r="K314" i="12"/>
  <c r="L314" i="12"/>
  <c r="M314" i="12"/>
  <c r="B315" i="12"/>
  <c r="C315" i="12"/>
  <c r="D315" i="12"/>
  <c r="E315" i="12"/>
  <c r="F315" i="12"/>
  <c r="G315" i="12"/>
  <c r="H315" i="12"/>
  <c r="I315" i="12"/>
  <c r="J315" i="12"/>
  <c r="K315" i="12"/>
  <c r="L315" i="12"/>
  <c r="M315" i="12"/>
  <c r="B316" i="12"/>
  <c r="C316" i="12"/>
  <c r="D316" i="12"/>
  <c r="E316" i="12"/>
  <c r="F316" i="12"/>
  <c r="G316" i="12"/>
  <c r="H316" i="12"/>
  <c r="I316" i="12"/>
  <c r="J316" i="12"/>
  <c r="K316" i="12"/>
  <c r="L316" i="12"/>
  <c r="M316" i="12"/>
  <c r="B317" i="12"/>
  <c r="C317" i="12"/>
  <c r="D317" i="12"/>
  <c r="E317" i="12"/>
  <c r="F317" i="12"/>
  <c r="G317" i="12"/>
  <c r="H317" i="12"/>
  <c r="I317" i="12"/>
  <c r="J317" i="12"/>
  <c r="K317" i="12"/>
  <c r="L317" i="12"/>
  <c r="M317" i="12"/>
  <c r="B318" i="12"/>
  <c r="C318" i="12"/>
  <c r="D318" i="12"/>
  <c r="E318" i="12"/>
  <c r="F318" i="12"/>
  <c r="G318" i="12"/>
  <c r="H318" i="12"/>
  <c r="I318" i="12"/>
  <c r="J318" i="12"/>
  <c r="K318" i="12"/>
  <c r="L318" i="12"/>
  <c r="M318" i="12"/>
  <c r="B319" i="12"/>
  <c r="C319" i="12"/>
  <c r="D319" i="12"/>
  <c r="E319" i="12"/>
  <c r="F319" i="12"/>
  <c r="G319" i="12"/>
  <c r="H319" i="12"/>
  <c r="I319" i="12"/>
  <c r="J319" i="12"/>
  <c r="K319" i="12"/>
  <c r="L319" i="12"/>
  <c r="M319" i="12"/>
  <c r="B320" i="12"/>
  <c r="C320" i="12"/>
  <c r="D320" i="12"/>
  <c r="E320" i="12"/>
  <c r="F320" i="12"/>
  <c r="G320" i="12"/>
  <c r="H320" i="12"/>
  <c r="I320" i="12"/>
  <c r="J320" i="12"/>
  <c r="K320" i="12"/>
  <c r="L320" i="12"/>
  <c r="M320" i="12"/>
  <c r="B321" i="12"/>
  <c r="C321" i="12"/>
  <c r="D321" i="12"/>
  <c r="E321" i="12"/>
  <c r="F321" i="12"/>
  <c r="G321" i="12"/>
  <c r="H321" i="12"/>
  <c r="I321" i="12"/>
  <c r="J321" i="12"/>
  <c r="K321" i="12"/>
  <c r="L321" i="12"/>
  <c r="M321" i="12"/>
  <c r="B322" i="12"/>
  <c r="C322" i="12"/>
  <c r="D322" i="12"/>
  <c r="E322" i="12"/>
  <c r="F322" i="12"/>
  <c r="G322" i="12"/>
  <c r="H322" i="12"/>
  <c r="I322" i="12"/>
  <c r="J322" i="12"/>
  <c r="K322" i="12"/>
  <c r="L322" i="12"/>
  <c r="M322" i="12"/>
  <c r="B323" i="12"/>
  <c r="C323" i="12"/>
  <c r="D323" i="12"/>
  <c r="E323" i="12"/>
  <c r="F323" i="12"/>
  <c r="G323" i="12"/>
  <c r="H323" i="12"/>
  <c r="I323" i="12"/>
  <c r="J323" i="12"/>
  <c r="K323" i="12"/>
  <c r="L323" i="12"/>
  <c r="M323" i="12"/>
  <c r="B324" i="12"/>
  <c r="C324" i="12"/>
  <c r="D324" i="12"/>
  <c r="E324" i="12"/>
  <c r="F324" i="12"/>
  <c r="G324" i="12"/>
  <c r="H324" i="12"/>
  <c r="I324" i="12"/>
  <c r="J324" i="12"/>
  <c r="K324" i="12"/>
  <c r="L324" i="12"/>
  <c r="M324" i="12"/>
  <c r="B325" i="12"/>
  <c r="C325" i="12"/>
  <c r="D325" i="12"/>
  <c r="E325" i="12"/>
  <c r="F325" i="12"/>
  <c r="G325" i="12"/>
  <c r="H325" i="12"/>
  <c r="I325" i="12"/>
  <c r="J325" i="12"/>
  <c r="K325" i="12"/>
  <c r="L325" i="12"/>
  <c r="M325" i="12"/>
  <c r="B326" i="12"/>
  <c r="C326" i="12"/>
  <c r="D326" i="12"/>
  <c r="E326" i="12"/>
  <c r="F326" i="12"/>
  <c r="G326" i="12"/>
  <c r="H326" i="12"/>
  <c r="I326" i="12"/>
  <c r="J326" i="12"/>
  <c r="K326" i="12"/>
  <c r="L326" i="12"/>
  <c r="M326" i="12"/>
  <c r="B327" i="12"/>
  <c r="C327" i="12"/>
  <c r="D327" i="12"/>
  <c r="E327" i="12"/>
  <c r="F327" i="12"/>
  <c r="G327" i="12"/>
  <c r="H327" i="12"/>
  <c r="I327" i="12"/>
  <c r="J327" i="12"/>
  <c r="K327" i="12"/>
  <c r="L327" i="12"/>
  <c r="M327" i="12"/>
  <c r="B328" i="12"/>
  <c r="C328" i="12"/>
  <c r="D328" i="12"/>
  <c r="E328" i="12"/>
  <c r="F328" i="12"/>
  <c r="G328" i="12"/>
  <c r="H328" i="12"/>
  <c r="I328" i="12"/>
  <c r="J328" i="12"/>
  <c r="K328" i="12"/>
  <c r="L328" i="12"/>
  <c r="M328" i="12"/>
  <c r="B329" i="12"/>
  <c r="C329" i="12"/>
  <c r="D329" i="12"/>
  <c r="E329" i="12"/>
  <c r="F329" i="12"/>
  <c r="G329" i="12"/>
  <c r="H329" i="12"/>
  <c r="I329" i="12"/>
  <c r="J329" i="12"/>
  <c r="K329" i="12"/>
  <c r="L329" i="12"/>
  <c r="M329" i="12"/>
  <c r="B330" i="12"/>
  <c r="C330" i="12"/>
  <c r="D330" i="12"/>
  <c r="E330" i="12"/>
  <c r="F330" i="12"/>
  <c r="G330" i="12"/>
  <c r="H330" i="12"/>
  <c r="I330" i="12"/>
  <c r="J330" i="12"/>
  <c r="K330" i="12"/>
  <c r="L330" i="12"/>
  <c r="M330" i="12"/>
  <c r="B331" i="12"/>
  <c r="C331" i="12"/>
  <c r="D331" i="12"/>
  <c r="E331" i="12"/>
  <c r="F331" i="12"/>
  <c r="G331" i="12"/>
  <c r="H331" i="12"/>
  <c r="I331" i="12"/>
  <c r="J331" i="12"/>
  <c r="K331" i="12"/>
  <c r="L331" i="12"/>
  <c r="M331" i="12"/>
  <c r="B332" i="12"/>
  <c r="C332" i="12"/>
  <c r="D332" i="12"/>
  <c r="E332" i="12"/>
  <c r="F332" i="12"/>
  <c r="G332" i="12"/>
  <c r="H332" i="12"/>
  <c r="I332" i="12"/>
  <c r="J332" i="12"/>
  <c r="K332" i="12"/>
  <c r="L332" i="12"/>
  <c r="M332" i="12"/>
  <c r="B333" i="12"/>
  <c r="C333" i="12"/>
  <c r="D333" i="12"/>
  <c r="E333" i="12"/>
  <c r="F333" i="12"/>
  <c r="G333" i="12"/>
  <c r="H333" i="12"/>
  <c r="I333" i="12"/>
  <c r="J333" i="12"/>
  <c r="K333" i="12"/>
  <c r="L333" i="12"/>
  <c r="M333" i="12"/>
  <c r="B334" i="12"/>
  <c r="C334" i="12"/>
  <c r="D334" i="12"/>
  <c r="E334" i="12"/>
  <c r="F334" i="12"/>
  <c r="G334" i="12"/>
  <c r="H334" i="12"/>
  <c r="I334" i="12"/>
  <c r="J334" i="12"/>
  <c r="K334" i="12"/>
  <c r="L334" i="12"/>
  <c r="M334" i="12"/>
  <c r="B335" i="12"/>
  <c r="C335" i="12"/>
  <c r="D335" i="12"/>
  <c r="E335" i="12"/>
  <c r="F335" i="12"/>
  <c r="G335" i="12"/>
  <c r="H335" i="12"/>
  <c r="I335" i="12"/>
  <c r="J335" i="12"/>
  <c r="K335" i="12"/>
  <c r="L335" i="12"/>
  <c r="M335" i="12"/>
  <c r="B336" i="12"/>
  <c r="C336" i="12"/>
  <c r="D336" i="12"/>
  <c r="E336" i="12"/>
  <c r="F336" i="12"/>
  <c r="G336" i="12"/>
  <c r="H336" i="12"/>
  <c r="I336" i="12"/>
  <c r="J336" i="12"/>
  <c r="K336" i="12"/>
  <c r="L336" i="12"/>
  <c r="M336" i="12"/>
  <c r="B337" i="12"/>
  <c r="C337" i="12"/>
  <c r="D337" i="12"/>
  <c r="E337" i="12"/>
  <c r="F337" i="12"/>
  <c r="G337" i="12"/>
  <c r="H337" i="12"/>
  <c r="I337" i="12"/>
  <c r="J337" i="12"/>
  <c r="K337" i="12"/>
  <c r="L337" i="12"/>
  <c r="M337" i="12"/>
  <c r="B338" i="12"/>
  <c r="C338" i="12"/>
  <c r="D338" i="12"/>
  <c r="E338" i="12"/>
  <c r="F338" i="12"/>
  <c r="G338" i="12"/>
  <c r="H338" i="12"/>
  <c r="I338" i="12"/>
  <c r="J338" i="12"/>
  <c r="K338" i="12"/>
  <c r="L338" i="12"/>
  <c r="M338" i="12"/>
  <c r="B339" i="12"/>
  <c r="C339" i="12"/>
  <c r="D339" i="12"/>
  <c r="E339" i="12"/>
  <c r="F339" i="12"/>
  <c r="G339" i="12"/>
  <c r="H339" i="12"/>
  <c r="I339" i="12"/>
  <c r="J339" i="12"/>
  <c r="K339" i="12"/>
  <c r="L339" i="12"/>
  <c r="M339" i="12"/>
  <c r="B340" i="12"/>
  <c r="C340" i="12"/>
  <c r="D340" i="12"/>
  <c r="E340" i="12"/>
  <c r="F340" i="12"/>
  <c r="G340" i="12"/>
  <c r="H340" i="12"/>
  <c r="I340" i="12"/>
  <c r="J340" i="12"/>
  <c r="K340" i="12"/>
  <c r="L340" i="12"/>
  <c r="M340" i="12"/>
  <c r="B341" i="12"/>
  <c r="C341" i="12"/>
  <c r="D341" i="12"/>
  <c r="E341" i="12"/>
  <c r="F341" i="12"/>
  <c r="G341" i="12"/>
  <c r="H341" i="12"/>
  <c r="I341" i="12"/>
  <c r="J341" i="12"/>
  <c r="K341" i="12"/>
  <c r="L341" i="12"/>
  <c r="M341" i="12"/>
  <c r="B342" i="12"/>
  <c r="C342" i="12"/>
  <c r="D342" i="12"/>
  <c r="E342" i="12"/>
  <c r="F342" i="12"/>
  <c r="G342" i="12"/>
  <c r="H342" i="12"/>
  <c r="I342" i="12"/>
  <c r="J342" i="12"/>
  <c r="K342" i="12"/>
  <c r="L342" i="12"/>
  <c r="M342" i="12"/>
  <c r="B343" i="12"/>
  <c r="C343" i="12"/>
  <c r="D343" i="12"/>
  <c r="E343" i="12"/>
  <c r="F343" i="12"/>
  <c r="G343" i="12"/>
  <c r="H343" i="12"/>
  <c r="I343" i="12"/>
  <c r="J343" i="12"/>
  <c r="K343" i="12"/>
  <c r="L343" i="12"/>
  <c r="M343" i="12"/>
  <c r="B344" i="12"/>
  <c r="C344" i="12"/>
  <c r="D344" i="12"/>
  <c r="E344" i="12"/>
  <c r="F344" i="12"/>
  <c r="G344" i="12"/>
  <c r="H344" i="12"/>
  <c r="I344" i="12"/>
  <c r="J344" i="12"/>
  <c r="K344" i="12"/>
  <c r="L344" i="12"/>
  <c r="M344" i="12"/>
  <c r="B345" i="12"/>
  <c r="C345" i="12"/>
  <c r="D345" i="12"/>
  <c r="E345" i="12"/>
  <c r="F345" i="12"/>
  <c r="G345" i="12"/>
  <c r="H345" i="12"/>
  <c r="I345" i="12"/>
  <c r="J345" i="12"/>
  <c r="K345" i="12"/>
  <c r="L345" i="12"/>
  <c r="M345" i="12"/>
  <c r="B346" i="12"/>
  <c r="C346" i="12"/>
  <c r="D346" i="12"/>
  <c r="E346" i="12"/>
  <c r="F346" i="12"/>
  <c r="G346" i="12"/>
  <c r="H346" i="12"/>
  <c r="I346" i="12"/>
  <c r="J346" i="12"/>
  <c r="K346" i="12"/>
  <c r="L346" i="12"/>
  <c r="M346" i="12"/>
  <c r="B347" i="12"/>
  <c r="C347" i="12"/>
  <c r="D347" i="12"/>
  <c r="E347" i="12"/>
  <c r="F347" i="12"/>
  <c r="G347" i="12"/>
  <c r="H347" i="12"/>
  <c r="I347" i="12"/>
  <c r="J347" i="12"/>
  <c r="K347" i="12"/>
  <c r="L347" i="12"/>
  <c r="M347" i="12"/>
  <c r="B348" i="12"/>
  <c r="C348" i="12"/>
  <c r="D348" i="12"/>
  <c r="E348" i="12"/>
  <c r="F348" i="12"/>
  <c r="G348" i="12"/>
  <c r="H348" i="12"/>
  <c r="I348" i="12"/>
  <c r="J348" i="12"/>
  <c r="K348" i="12"/>
  <c r="L348" i="12"/>
  <c r="M348" i="12"/>
  <c r="B349" i="12"/>
  <c r="C349" i="12"/>
  <c r="D349" i="12"/>
  <c r="E349" i="12"/>
  <c r="F349" i="12"/>
  <c r="G349" i="12"/>
  <c r="H349" i="12"/>
  <c r="I349" i="12"/>
  <c r="J349" i="12"/>
  <c r="K349" i="12"/>
  <c r="L349" i="12"/>
  <c r="M349" i="12"/>
  <c r="B350" i="12"/>
  <c r="C350" i="12"/>
  <c r="D350" i="12"/>
  <c r="E350" i="12"/>
  <c r="F350" i="12"/>
  <c r="G350" i="12"/>
  <c r="H350" i="12"/>
  <c r="I350" i="12"/>
  <c r="J350" i="12"/>
  <c r="K350" i="12"/>
  <c r="L350" i="12"/>
  <c r="M350" i="12"/>
  <c r="B351" i="12"/>
  <c r="C351" i="12"/>
  <c r="D351" i="12"/>
  <c r="E351" i="12"/>
  <c r="F351" i="12"/>
  <c r="G351" i="12"/>
  <c r="H351" i="12"/>
  <c r="I351" i="12"/>
  <c r="J351" i="12"/>
  <c r="K351" i="12"/>
  <c r="L351" i="12"/>
  <c r="M351" i="12"/>
  <c r="B352" i="12"/>
  <c r="C352" i="12"/>
  <c r="D352" i="12"/>
  <c r="E352" i="12"/>
  <c r="F352" i="12"/>
  <c r="G352" i="12"/>
  <c r="H352" i="12"/>
  <c r="I352" i="12"/>
  <c r="J352" i="12"/>
  <c r="K352" i="12"/>
  <c r="L352" i="12"/>
  <c r="M352" i="12"/>
  <c r="B353" i="12"/>
  <c r="C353" i="12"/>
  <c r="D353" i="12"/>
  <c r="E353" i="12"/>
  <c r="F353" i="12"/>
  <c r="G353" i="12"/>
  <c r="H353" i="12"/>
  <c r="I353" i="12"/>
  <c r="J353" i="12"/>
  <c r="K353" i="12"/>
  <c r="L353" i="12"/>
  <c r="M353" i="12"/>
  <c r="B354" i="12"/>
  <c r="C354" i="12"/>
  <c r="D354" i="12"/>
  <c r="E354" i="12"/>
  <c r="F354" i="12"/>
  <c r="G354" i="12"/>
  <c r="H354" i="12"/>
  <c r="I354" i="12"/>
  <c r="J354" i="12"/>
  <c r="K354" i="12"/>
  <c r="L354" i="12"/>
  <c r="M354" i="12"/>
  <c r="B355" i="12"/>
  <c r="C355" i="12"/>
  <c r="D355" i="12"/>
  <c r="E355" i="12"/>
  <c r="F355" i="12"/>
  <c r="G355" i="12"/>
  <c r="H355" i="12"/>
  <c r="I355" i="12"/>
  <c r="J355" i="12"/>
  <c r="K355" i="12"/>
  <c r="L355" i="12"/>
  <c r="M355" i="12"/>
  <c r="B356" i="12"/>
  <c r="C356" i="12"/>
  <c r="D356" i="12"/>
  <c r="E356" i="12"/>
  <c r="F356" i="12"/>
  <c r="G356" i="12"/>
  <c r="H356" i="12"/>
  <c r="I356" i="12"/>
  <c r="J356" i="12"/>
  <c r="K356" i="12"/>
  <c r="L356" i="12"/>
  <c r="M356" i="12"/>
  <c r="B357" i="12"/>
  <c r="C357" i="12"/>
  <c r="D357" i="12"/>
  <c r="E357" i="12"/>
  <c r="F357" i="12"/>
  <c r="G357" i="12"/>
  <c r="H357" i="12"/>
  <c r="I357" i="12"/>
  <c r="J357" i="12"/>
  <c r="K357" i="12"/>
  <c r="L357" i="12"/>
  <c r="M357" i="12"/>
  <c r="B358" i="12"/>
  <c r="C358" i="12"/>
  <c r="D358" i="12"/>
  <c r="E358" i="12"/>
  <c r="F358" i="12"/>
  <c r="G358" i="12"/>
  <c r="H358" i="12"/>
  <c r="I358" i="12"/>
  <c r="J358" i="12"/>
  <c r="K358" i="12"/>
  <c r="L358" i="12"/>
  <c r="M358" i="12"/>
  <c r="B359" i="12"/>
  <c r="C359" i="12"/>
  <c r="D359" i="12"/>
  <c r="E359" i="12"/>
  <c r="F359" i="12"/>
  <c r="G359" i="12"/>
  <c r="H359" i="12"/>
  <c r="I359" i="12"/>
  <c r="J359" i="12"/>
  <c r="K359" i="12"/>
  <c r="L359" i="12"/>
  <c r="M359" i="12"/>
  <c r="B360" i="12"/>
  <c r="C360" i="12"/>
  <c r="D360" i="12"/>
  <c r="E360" i="12"/>
  <c r="F360" i="12"/>
  <c r="G360" i="12"/>
  <c r="H360" i="12"/>
  <c r="I360" i="12"/>
  <c r="J360" i="12"/>
  <c r="K360" i="12"/>
  <c r="L360" i="12"/>
  <c r="M360" i="12"/>
  <c r="B361" i="12"/>
  <c r="C361" i="12"/>
  <c r="D361" i="12"/>
  <c r="E361" i="12"/>
  <c r="F361" i="12"/>
  <c r="G361" i="12"/>
  <c r="H361" i="12"/>
  <c r="I361" i="12"/>
  <c r="J361" i="12"/>
  <c r="K361" i="12"/>
  <c r="L361" i="12"/>
  <c r="M361" i="12"/>
  <c r="B362" i="12"/>
  <c r="C362" i="12"/>
  <c r="D362" i="12"/>
  <c r="E362" i="12"/>
  <c r="F362" i="12"/>
  <c r="G362" i="12"/>
  <c r="H362" i="12"/>
  <c r="I362" i="12"/>
  <c r="J362" i="12"/>
  <c r="K362" i="12"/>
  <c r="L362" i="12"/>
  <c r="M362" i="12"/>
  <c r="B363" i="12"/>
  <c r="C363" i="12"/>
  <c r="D363" i="12"/>
  <c r="E363" i="12"/>
  <c r="F363" i="12"/>
  <c r="G363" i="12"/>
  <c r="H363" i="12"/>
  <c r="I363" i="12"/>
  <c r="J363" i="12"/>
  <c r="K363" i="12"/>
  <c r="L363" i="12"/>
  <c r="M363" i="12"/>
  <c r="B364" i="12"/>
  <c r="C364" i="12"/>
  <c r="D364" i="12"/>
  <c r="E364" i="12"/>
  <c r="F364" i="12"/>
  <c r="G364" i="12"/>
  <c r="H364" i="12"/>
  <c r="I364" i="12"/>
  <c r="J364" i="12"/>
  <c r="K364" i="12"/>
  <c r="L364" i="12"/>
  <c r="M364" i="12"/>
  <c r="B365" i="12"/>
  <c r="C365" i="12"/>
  <c r="D365" i="12"/>
  <c r="E365" i="12"/>
  <c r="F365" i="12"/>
  <c r="G365" i="12"/>
  <c r="H365" i="12"/>
  <c r="I365" i="12"/>
  <c r="J365" i="12"/>
  <c r="K365" i="12"/>
  <c r="L365" i="12"/>
  <c r="M365" i="12"/>
  <c r="B366" i="12"/>
  <c r="C366" i="12"/>
  <c r="D366" i="12"/>
  <c r="E366" i="12"/>
  <c r="F366" i="12"/>
  <c r="G366" i="12"/>
  <c r="H366" i="12"/>
  <c r="I366" i="12"/>
  <c r="J366" i="12"/>
  <c r="K366" i="12"/>
  <c r="L366" i="12"/>
  <c r="M366" i="12"/>
  <c r="B367" i="12"/>
  <c r="C367" i="12"/>
  <c r="D367" i="12"/>
  <c r="E367" i="12"/>
  <c r="F367" i="12"/>
  <c r="G367" i="12"/>
  <c r="H367" i="12"/>
  <c r="I367" i="12"/>
  <c r="J367" i="12"/>
  <c r="K367" i="12"/>
  <c r="L367" i="12"/>
  <c r="M367" i="12"/>
  <c r="B368" i="12"/>
  <c r="C368" i="12"/>
  <c r="D368" i="12"/>
  <c r="E368" i="12"/>
  <c r="F368" i="12"/>
  <c r="G368" i="12"/>
  <c r="H368" i="12"/>
  <c r="I368" i="12"/>
  <c r="J368" i="12"/>
  <c r="K368" i="12"/>
  <c r="L368" i="12"/>
  <c r="M368" i="12"/>
  <c r="B369" i="12"/>
  <c r="C369" i="12"/>
  <c r="D369" i="12"/>
  <c r="E369" i="12"/>
  <c r="F369" i="12"/>
  <c r="G369" i="12"/>
  <c r="H369" i="12"/>
  <c r="I369" i="12"/>
  <c r="J369" i="12"/>
  <c r="K369" i="12"/>
  <c r="L369" i="12"/>
  <c r="M369" i="12"/>
  <c r="B370" i="12"/>
  <c r="C370" i="12"/>
  <c r="D370" i="12"/>
  <c r="E370" i="12"/>
  <c r="F370" i="12"/>
  <c r="G370" i="12"/>
  <c r="H370" i="12"/>
  <c r="I370" i="12"/>
  <c r="J370" i="12"/>
  <c r="K370" i="12"/>
  <c r="L370" i="12"/>
  <c r="M370" i="12"/>
  <c r="B371" i="12"/>
  <c r="C371" i="12"/>
  <c r="D371" i="12"/>
  <c r="E371" i="12"/>
  <c r="F371" i="12"/>
  <c r="G371" i="12"/>
  <c r="H371" i="12"/>
  <c r="I371" i="12"/>
  <c r="J371" i="12"/>
  <c r="K371" i="12"/>
  <c r="L371" i="12"/>
  <c r="M371" i="12"/>
  <c r="B372" i="12"/>
  <c r="C372" i="12"/>
  <c r="D372" i="12"/>
  <c r="E372" i="12"/>
  <c r="F372" i="12"/>
  <c r="G372" i="12"/>
  <c r="H372" i="12"/>
  <c r="I372" i="12"/>
  <c r="J372" i="12"/>
  <c r="K372" i="12"/>
  <c r="L372" i="12"/>
  <c r="M372" i="12"/>
  <c r="B373" i="12"/>
  <c r="C373" i="12"/>
  <c r="D373" i="12"/>
  <c r="E373" i="12"/>
  <c r="F373" i="12"/>
  <c r="G373" i="12"/>
  <c r="H373" i="12"/>
  <c r="I373" i="12"/>
  <c r="J373" i="12"/>
  <c r="K373" i="12"/>
  <c r="L373" i="12"/>
  <c r="M373" i="12"/>
  <c r="B374" i="12"/>
  <c r="C374" i="12"/>
  <c r="D374" i="12"/>
  <c r="E374" i="12"/>
  <c r="F374" i="12"/>
  <c r="G374" i="12"/>
  <c r="H374" i="12"/>
  <c r="I374" i="12"/>
  <c r="J374" i="12"/>
  <c r="K374" i="12"/>
  <c r="L374" i="12"/>
  <c r="M374" i="12"/>
  <c r="B375" i="12"/>
  <c r="C375" i="12"/>
  <c r="D375" i="12"/>
  <c r="E375" i="12"/>
  <c r="F375" i="12"/>
  <c r="G375" i="12"/>
  <c r="H375" i="12"/>
  <c r="I375" i="12"/>
  <c r="J375" i="12"/>
  <c r="K375" i="12"/>
  <c r="L375" i="12"/>
  <c r="M375" i="12"/>
  <c r="B376" i="12"/>
  <c r="C376" i="12"/>
  <c r="D376" i="12"/>
  <c r="E376" i="12"/>
  <c r="F376" i="12"/>
  <c r="G376" i="12"/>
  <c r="H376" i="12"/>
  <c r="I376" i="12"/>
  <c r="J376" i="12"/>
  <c r="K376" i="12"/>
  <c r="L376" i="12"/>
  <c r="M376" i="12"/>
  <c r="B377" i="12"/>
  <c r="C377" i="12"/>
  <c r="D377" i="12"/>
  <c r="E377" i="12"/>
  <c r="F377" i="12"/>
  <c r="G377" i="12"/>
  <c r="H377" i="12"/>
  <c r="I377" i="12"/>
  <c r="J377" i="12"/>
  <c r="K377" i="12"/>
  <c r="L377" i="12"/>
  <c r="M377" i="12"/>
  <c r="B378" i="12"/>
  <c r="C378" i="12"/>
  <c r="D378" i="12"/>
  <c r="E378" i="12"/>
  <c r="F378" i="12"/>
  <c r="G378" i="12"/>
  <c r="H378" i="12"/>
  <c r="I378" i="12"/>
  <c r="J378" i="12"/>
  <c r="K378" i="12"/>
  <c r="L378" i="12"/>
  <c r="M378" i="12"/>
  <c r="B379" i="12"/>
  <c r="C379" i="12"/>
  <c r="D379" i="12"/>
  <c r="E379" i="12"/>
  <c r="F379" i="12"/>
  <c r="G379" i="12"/>
  <c r="H379" i="12"/>
  <c r="I379" i="12"/>
  <c r="J379" i="12"/>
  <c r="K379" i="12"/>
  <c r="L379" i="12"/>
  <c r="M379" i="12"/>
  <c r="B380" i="12"/>
  <c r="C380" i="12"/>
  <c r="D380" i="12"/>
  <c r="E380" i="12"/>
  <c r="F380" i="12"/>
  <c r="G380" i="12"/>
  <c r="H380" i="12"/>
  <c r="I380" i="12"/>
  <c r="J380" i="12"/>
  <c r="K380" i="12"/>
  <c r="L380" i="12"/>
  <c r="M380" i="12"/>
  <c r="B381" i="12"/>
  <c r="C381" i="12"/>
  <c r="D381" i="12"/>
  <c r="E381" i="12"/>
  <c r="F381" i="12"/>
  <c r="G381" i="12"/>
  <c r="H381" i="12"/>
  <c r="I381" i="12"/>
  <c r="J381" i="12"/>
  <c r="K381" i="12"/>
  <c r="L381" i="12"/>
  <c r="M381" i="12"/>
  <c r="B382" i="12"/>
  <c r="C382" i="12"/>
  <c r="D382" i="12"/>
  <c r="E382" i="12"/>
  <c r="F382" i="12"/>
  <c r="G382" i="12"/>
  <c r="H382" i="12"/>
  <c r="I382" i="12"/>
  <c r="J382" i="12"/>
  <c r="K382" i="12"/>
  <c r="L382" i="12"/>
  <c r="M382" i="12"/>
  <c r="B383" i="12"/>
  <c r="C383" i="12"/>
  <c r="D383" i="12"/>
  <c r="E383" i="12"/>
  <c r="F383" i="12"/>
  <c r="G383" i="12"/>
  <c r="H383" i="12"/>
  <c r="I383" i="12"/>
  <c r="J383" i="12"/>
  <c r="K383" i="12"/>
  <c r="L383" i="12"/>
  <c r="M383" i="12"/>
  <c r="B384" i="12"/>
  <c r="C384" i="12"/>
  <c r="D384" i="12"/>
  <c r="E384" i="12"/>
  <c r="F384" i="12"/>
  <c r="G384" i="12"/>
  <c r="H384" i="12"/>
  <c r="I384" i="12"/>
  <c r="J384" i="12"/>
  <c r="K384" i="12"/>
  <c r="L384" i="12"/>
  <c r="M384" i="12"/>
  <c r="B385" i="12"/>
  <c r="C385" i="12"/>
  <c r="D385" i="12"/>
  <c r="E385" i="12"/>
  <c r="F385" i="12"/>
  <c r="G385" i="12"/>
  <c r="H385" i="12"/>
  <c r="I385" i="12"/>
  <c r="J385" i="12"/>
  <c r="K385" i="12"/>
  <c r="L385" i="12"/>
  <c r="M385" i="12"/>
  <c r="B386" i="12"/>
  <c r="C386" i="12"/>
  <c r="D386" i="12"/>
  <c r="E386" i="12"/>
  <c r="F386" i="12"/>
  <c r="G386" i="12"/>
  <c r="H386" i="12"/>
  <c r="I386" i="12"/>
  <c r="J386" i="12"/>
  <c r="K386" i="12"/>
  <c r="L386" i="12"/>
  <c r="M386" i="12"/>
  <c r="B387" i="12"/>
  <c r="C387" i="12"/>
  <c r="D387" i="12"/>
  <c r="E387" i="12"/>
  <c r="F387" i="12"/>
  <c r="G387" i="12"/>
  <c r="H387" i="12"/>
  <c r="I387" i="12"/>
  <c r="J387" i="12"/>
  <c r="K387" i="12"/>
  <c r="L387" i="12"/>
  <c r="M387" i="12"/>
  <c r="B388" i="12"/>
  <c r="C388" i="12"/>
  <c r="D388" i="12"/>
  <c r="E388" i="12"/>
  <c r="F388" i="12"/>
  <c r="G388" i="12"/>
  <c r="H388" i="12"/>
  <c r="I388" i="12"/>
  <c r="J388" i="12"/>
  <c r="K388" i="12"/>
  <c r="L388" i="12"/>
  <c r="M388" i="12"/>
  <c r="B389" i="12"/>
  <c r="C389" i="12"/>
  <c r="D389" i="12"/>
  <c r="E389" i="12"/>
  <c r="F389" i="12"/>
  <c r="G389" i="12"/>
  <c r="H389" i="12"/>
  <c r="I389" i="12"/>
  <c r="J389" i="12"/>
  <c r="K389" i="12"/>
  <c r="L389" i="12"/>
  <c r="M389" i="12"/>
  <c r="B390" i="12"/>
  <c r="C390" i="12"/>
  <c r="D390" i="12"/>
  <c r="E390" i="12"/>
  <c r="F390" i="12"/>
  <c r="G390" i="12"/>
  <c r="H390" i="12"/>
  <c r="I390" i="12"/>
  <c r="J390" i="12"/>
  <c r="K390" i="12"/>
  <c r="L390" i="12"/>
  <c r="M390" i="12"/>
  <c r="B391" i="12"/>
  <c r="C391" i="12"/>
  <c r="D391" i="12"/>
  <c r="E391" i="12"/>
  <c r="F391" i="12"/>
  <c r="G391" i="12"/>
  <c r="H391" i="12"/>
  <c r="I391" i="12"/>
  <c r="J391" i="12"/>
  <c r="K391" i="12"/>
  <c r="L391" i="12"/>
  <c r="M391" i="12"/>
  <c r="B392" i="12"/>
  <c r="C392" i="12"/>
  <c r="D392" i="12"/>
  <c r="E392" i="12"/>
  <c r="F392" i="12"/>
  <c r="G392" i="12"/>
  <c r="H392" i="12"/>
  <c r="I392" i="12"/>
  <c r="J392" i="12"/>
  <c r="K392" i="12"/>
  <c r="L392" i="12"/>
  <c r="M392" i="12"/>
  <c r="B393" i="12"/>
  <c r="C393" i="12"/>
  <c r="D393" i="12"/>
  <c r="E393" i="12"/>
  <c r="F393" i="12"/>
  <c r="G393" i="12"/>
  <c r="H393" i="12"/>
  <c r="I393" i="12"/>
  <c r="J393" i="12"/>
  <c r="K393" i="12"/>
  <c r="L393" i="12"/>
  <c r="M393" i="12"/>
  <c r="B394" i="12"/>
  <c r="C394" i="12"/>
  <c r="D394" i="12"/>
  <c r="E394" i="12"/>
  <c r="F394" i="12"/>
  <c r="G394" i="12"/>
  <c r="H394" i="12"/>
  <c r="I394" i="12"/>
  <c r="J394" i="12"/>
  <c r="K394" i="12"/>
  <c r="L394" i="12"/>
  <c r="M394" i="12"/>
  <c r="B395" i="12"/>
  <c r="C395" i="12"/>
  <c r="D395" i="12"/>
  <c r="E395" i="12"/>
  <c r="F395" i="12"/>
  <c r="G395" i="12"/>
  <c r="H395" i="12"/>
  <c r="I395" i="12"/>
  <c r="J395" i="12"/>
  <c r="K395" i="12"/>
  <c r="L395" i="12"/>
  <c r="M395" i="12"/>
  <c r="B396" i="12"/>
  <c r="C396" i="12"/>
  <c r="D396" i="12"/>
  <c r="E396" i="12"/>
  <c r="F396" i="12"/>
  <c r="G396" i="12"/>
  <c r="H396" i="12"/>
  <c r="I396" i="12"/>
  <c r="J396" i="12"/>
  <c r="K396" i="12"/>
  <c r="L396" i="12"/>
  <c r="M396" i="12"/>
  <c r="B397" i="12"/>
  <c r="C397" i="12"/>
  <c r="D397" i="12"/>
  <c r="E397" i="12"/>
  <c r="F397" i="12"/>
  <c r="G397" i="12"/>
  <c r="H397" i="12"/>
  <c r="I397" i="12"/>
  <c r="J397" i="12"/>
  <c r="K397" i="12"/>
  <c r="L397" i="12"/>
  <c r="M397" i="12"/>
  <c r="B398" i="12"/>
  <c r="C398" i="12"/>
  <c r="D398" i="12"/>
  <c r="E398" i="12"/>
  <c r="F398" i="12"/>
  <c r="G398" i="12"/>
  <c r="H398" i="12"/>
  <c r="I398" i="12"/>
  <c r="J398" i="12"/>
  <c r="K398" i="12"/>
  <c r="L398" i="12"/>
  <c r="M398" i="12"/>
  <c r="B399" i="12"/>
  <c r="C399" i="12"/>
  <c r="D399" i="12"/>
  <c r="E399" i="12"/>
  <c r="F399" i="12"/>
  <c r="G399" i="12"/>
  <c r="H399" i="12"/>
  <c r="I399" i="12"/>
  <c r="J399" i="12"/>
  <c r="K399" i="12"/>
  <c r="L399" i="12"/>
  <c r="M399" i="12"/>
  <c r="B400" i="12"/>
  <c r="C400" i="12"/>
  <c r="D400" i="12"/>
  <c r="E400" i="12"/>
  <c r="F400" i="12"/>
  <c r="G400" i="12"/>
  <c r="H400" i="12"/>
  <c r="I400" i="12"/>
  <c r="J400" i="12"/>
  <c r="K400" i="12"/>
  <c r="L400" i="12"/>
  <c r="M400" i="12"/>
  <c r="B401" i="12"/>
  <c r="C401" i="12"/>
  <c r="D401" i="12"/>
  <c r="E401" i="12"/>
  <c r="F401" i="12"/>
  <c r="G401" i="12"/>
  <c r="H401" i="12"/>
  <c r="I401" i="12"/>
  <c r="J401" i="12"/>
  <c r="K401" i="12"/>
  <c r="L401" i="12"/>
  <c r="M401" i="12"/>
  <c r="B402" i="12"/>
  <c r="C402" i="12"/>
  <c r="D402" i="12"/>
  <c r="E402" i="12"/>
  <c r="F402" i="12"/>
  <c r="G402" i="12"/>
  <c r="H402" i="12"/>
  <c r="I402" i="12"/>
  <c r="J402" i="12"/>
  <c r="K402" i="12"/>
  <c r="L402" i="12"/>
  <c r="M402" i="12"/>
  <c r="B403" i="12"/>
  <c r="C403" i="12"/>
  <c r="D403" i="12"/>
  <c r="E403" i="12"/>
  <c r="F403" i="12"/>
  <c r="G403" i="12"/>
  <c r="H403" i="12"/>
  <c r="I403" i="12"/>
  <c r="J403" i="12"/>
  <c r="K403" i="12"/>
  <c r="L403" i="12"/>
  <c r="M403" i="12"/>
  <c r="B404" i="12"/>
  <c r="C404" i="12"/>
  <c r="D404" i="12"/>
  <c r="E404" i="12"/>
  <c r="F404" i="12"/>
  <c r="G404" i="12"/>
  <c r="H404" i="12"/>
  <c r="I404" i="12"/>
  <c r="J404" i="12"/>
  <c r="K404" i="12"/>
  <c r="L404" i="12"/>
  <c r="M404" i="12"/>
  <c r="B405" i="12"/>
  <c r="C405" i="12"/>
  <c r="D405" i="12"/>
  <c r="E405" i="12"/>
  <c r="F405" i="12"/>
  <c r="G405" i="12"/>
  <c r="H405" i="12"/>
  <c r="I405" i="12"/>
  <c r="J405" i="12"/>
  <c r="K405" i="12"/>
  <c r="L405" i="12"/>
  <c r="M405" i="12"/>
  <c r="B406" i="12"/>
  <c r="C406" i="12"/>
  <c r="D406" i="12"/>
  <c r="E406" i="12"/>
  <c r="F406" i="12"/>
  <c r="G406" i="12"/>
  <c r="H406" i="12"/>
  <c r="I406" i="12"/>
  <c r="J406" i="12"/>
  <c r="K406" i="12"/>
  <c r="L406" i="12"/>
  <c r="M406" i="12"/>
  <c r="B407" i="12"/>
  <c r="C407" i="12"/>
  <c r="D407" i="12"/>
  <c r="E407" i="12"/>
  <c r="F407" i="12"/>
  <c r="G407" i="12"/>
  <c r="H407" i="12"/>
  <c r="I407" i="12"/>
  <c r="J407" i="12"/>
  <c r="K407" i="12"/>
  <c r="L407" i="12"/>
  <c r="M407" i="12"/>
  <c r="B408" i="12"/>
  <c r="C408" i="12"/>
  <c r="D408" i="12"/>
  <c r="E408" i="12"/>
  <c r="F408" i="12"/>
  <c r="G408" i="12"/>
  <c r="H408" i="12"/>
  <c r="I408" i="12"/>
  <c r="J408" i="12"/>
  <c r="K408" i="12"/>
  <c r="L408" i="12"/>
  <c r="M408" i="12"/>
  <c r="B409" i="12"/>
  <c r="C409" i="12"/>
  <c r="D409" i="12"/>
  <c r="E409" i="12"/>
  <c r="F409" i="12"/>
  <c r="G409" i="12"/>
  <c r="H409" i="12"/>
  <c r="I409" i="12"/>
  <c r="J409" i="12"/>
  <c r="K409" i="12"/>
  <c r="L409" i="12"/>
  <c r="M409" i="12"/>
  <c r="B410" i="12"/>
  <c r="C410" i="12"/>
  <c r="D410" i="12"/>
  <c r="E410" i="12"/>
  <c r="F410" i="12"/>
  <c r="G410" i="12"/>
  <c r="H410" i="12"/>
  <c r="I410" i="12"/>
  <c r="J410" i="12"/>
  <c r="K410" i="12"/>
  <c r="L410" i="12"/>
  <c r="M410" i="12"/>
  <c r="B411" i="12"/>
  <c r="C411" i="12"/>
  <c r="D411" i="12"/>
  <c r="E411" i="12"/>
  <c r="F411" i="12"/>
  <c r="G411" i="12"/>
  <c r="H411" i="12"/>
  <c r="I411" i="12"/>
  <c r="J411" i="12"/>
  <c r="K411" i="12"/>
  <c r="L411" i="12"/>
  <c r="M411" i="12"/>
  <c r="B412" i="12"/>
  <c r="C412" i="12"/>
  <c r="D412" i="12"/>
  <c r="E412" i="12"/>
  <c r="F412" i="12"/>
  <c r="G412" i="12"/>
  <c r="H412" i="12"/>
  <c r="I412" i="12"/>
  <c r="J412" i="12"/>
  <c r="K412" i="12"/>
  <c r="L412" i="12"/>
  <c r="M412" i="12"/>
  <c r="B413" i="12"/>
  <c r="C413" i="12"/>
  <c r="D413" i="12"/>
  <c r="E413" i="12"/>
  <c r="F413" i="12"/>
  <c r="G413" i="12"/>
  <c r="H413" i="12"/>
  <c r="I413" i="12"/>
  <c r="J413" i="12"/>
  <c r="K413" i="12"/>
  <c r="L413" i="12"/>
  <c r="M413" i="12"/>
  <c r="B414" i="12"/>
  <c r="C414" i="12"/>
  <c r="D414" i="12"/>
  <c r="E414" i="12"/>
  <c r="F414" i="12"/>
  <c r="G414" i="12"/>
  <c r="H414" i="12"/>
  <c r="I414" i="12"/>
  <c r="J414" i="12"/>
  <c r="K414" i="12"/>
  <c r="L414" i="12"/>
  <c r="M414" i="12"/>
  <c r="B415" i="12"/>
  <c r="C415" i="12"/>
  <c r="D415" i="12"/>
  <c r="E415" i="12"/>
  <c r="F415" i="12"/>
  <c r="G415" i="12"/>
  <c r="H415" i="12"/>
  <c r="I415" i="12"/>
  <c r="J415" i="12"/>
  <c r="K415" i="12"/>
  <c r="L415" i="12"/>
  <c r="M415" i="12"/>
  <c r="B416" i="12"/>
  <c r="C416" i="12"/>
  <c r="D416" i="12"/>
  <c r="E416" i="12"/>
  <c r="F416" i="12"/>
  <c r="G416" i="12"/>
  <c r="H416" i="12"/>
  <c r="I416" i="12"/>
  <c r="J416" i="12"/>
  <c r="K416" i="12"/>
  <c r="L416" i="12"/>
  <c r="M416" i="12"/>
  <c r="B417" i="12"/>
  <c r="C417" i="12"/>
  <c r="D417" i="12"/>
  <c r="E417" i="12"/>
  <c r="F417" i="12"/>
  <c r="G417" i="12"/>
  <c r="H417" i="12"/>
  <c r="I417" i="12"/>
  <c r="J417" i="12"/>
  <c r="K417" i="12"/>
  <c r="L417" i="12"/>
  <c r="M417" i="12"/>
  <c r="B418" i="12"/>
  <c r="C418" i="12"/>
  <c r="D418" i="12"/>
  <c r="E418" i="12"/>
  <c r="F418" i="12"/>
  <c r="G418" i="12"/>
  <c r="H418" i="12"/>
  <c r="I418" i="12"/>
  <c r="J418" i="12"/>
  <c r="K418" i="12"/>
  <c r="L418" i="12"/>
  <c r="M418" i="12"/>
  <c r="B419" i="12"/>
  <c r="C419" i="12"/>
  <c r="D419" i="12"/>
  <c r="E419" i="12"/>
  <c r="F419" i="12"/>
  <c r="G419" i="12"/>
  <c r="H419" i="12"/>
  <c r="I419" i="12"/>
  <c r="J419" i="12"/>
  <c r="K419" i="12"/>
  <c r="L419" i="12"/>
  <c r="M419" i="12"/>
  <c r="B420" i="12"/>
  <c r="C420" i="12"/>
  <c r="D420" i="12"/>
  <c r="E420" i="12"/>
  <c r="F420" i="12"/>
  <c r="G420" i="12"/>
  <c r="H420" i="12"/>
  <c r="I420" i="12"/>
  <c r="J420" i="12"/>
  <c r="K420" i="12"/>
  <c r="L420" i="12"/>
  <c r="M420" i="12"/>
  <c r="B421" i="12"/>
  <c r="C421" i="12"/>
  <c r="D421" i="12"/>
  <c r="E421" i="12"/>
  <c r="F421" i="12"/>
  <c r="G421" i="12"/>
  <c r="H421" i="12"/>
  <c r="I421" i="12"/>
  <c r="J421" i="12"/>
  <c r="K421" i="12"/>
  <c r="L421" i="12"/>
  <c r="M421" i="12"/>
  <c r="B422" i="12"/>
  <c r="C422" i="12"/>
  <c r="D422" i="12"/>
  <c r="E422" i="12"/>
  <c r="F422" i="12"/>
  <c r="G422" i="12"/>
  <c r="H422" i="12"/>
  <c r="I422" i="12"/>
  <c r="J422" i="12"/>
  <c r="K422" i="12"/>
  <c r="L422" i="12"/>
  <c r="M422" i="12"/>
  <c r="B423" i="12"/>
  <c r="C423" i="12"/>
  <c r="D423" i="12"/>
  <c r="E423" i="12"/>
  <c r="F423" i="12"/>
  <c r="G423" i="12"/>
  <c r="H423" i="12"/>
  <c r="I423" i="12"/>
  <c r="J423" i="12"/>
  <c r="K423" i="12"/>
  <c r="L423" i="12"/>
  <c r="M423" i="12"/>
  <c r="B424" i="12"/>
  <c r="C424" i="12"/>
  <c r="D424" i="12"/>
  <c r="E424" i="12"/>
  <c r="F424" i="12"/>
  <c r="G424" i="12"/>
  <c r="H424" i="12"/>
  <c r="I424" i="12"/>
  <c r="J424" i="12"/>
  <c r="K424" i="12"/>
  <c r="L424" i="12"/>
  <c r="M424" i="12"/>
  <c r="B425" i="12"/>
  <c r="C425" i="12"/>
  <c r="D425" i="12"/>
  <c r="E425" i="12"/>
  <c r="F425" i="12"/>
  <c r="G425" i="12"/>
  <c r="H425" i="12"/>
  <c r="I425" i="12"/>
  <c r="J425" i="12"/>
  <c r="K425" i="12"/>
  <c r="L425" i="12"/>
  <c r="M425" i="12"/>
  <c r="B426" i="12"/>
  <c r="C426" i="12"/>
  <c r="D426" i="12"/>
  <c r="E426" i="12"/>
  <c r="F426" i="12"/>
  <c r="G426" i="12"/>
  <c r="H426" i="12"/>
  <c r="I426" i="12"/>
  <c r="J426" i="12"/>
  <c r="K426" i="12"/>
  <c r="L426" i="12"/>
  <c r="M426" i="12"/>
  <c r="B427" i="12"/>
  <c r="C427" i="12"/>
  <c r="D427" i="12"/>
  <c r="E427" i="12"/>
  <c r="F427" i="12"/>
  <c r="G427" i="12"/>
  <c r="H427" i="12"/>
  <c r="I427" i="12"/>
  <c r="J427" i="12"/>
  <c r="K427" i="12"/>
  <c r="L427" i="12"/>
  <c r="M427" i="12"/>
  <c r="B428" i="12"/>
  <c r="C428" i="12"/>
  <c r="D428" i="12"/>
  <c r="E428" i="12"/>
  <c r="F428" i="12"/>
  <c r="G428" i="12"/>
  <c r="H428" i="12"/>
  <c r="I428" i="12"/>
  <c r="J428" i="12"/>
  <c r="K428" i="12"/>
  <c r="L428" i="12"/>
  <c r="M428" i="12"/>
  <c r="B429" i="12"/>
  <c r="C429" i="12"/>
  <c r="D429" i="12"/>
  <c r="E429" i="12"/>
  <c r="F429" i="12"/>
  <c r="G429" i="12"/>
  <c r="H429" i="12"/>
  <c r="I429" i="12"/>
  <c r="J429" i="12"/>
  <c r="K429" i="12"/>
  <c r="L429" i="12"/>
  <c r="M429" i="12"/>
  <c r="B430" i="12"/>
  <c r="C430" i="12"/>
  <c r="D430" i="12"/>
  <c r="E430" i="12"/>
  <c r="F430" i="12"/>
  <c r="G430" i="12"/>
  <c r="H430" i="12"/>
  <c r="I430" i="12"/>
  <c r="J430" i="12"/>
  <c r="K430" i="12"/>
  <c r="L430" i="12"/>
  <c r="M430" i="12"/>
  <c r="B431" i="12"/>
  <c r="C431" i="12"/>
  <c r="D431" i="12"/>
  <c r="E431" i="12"/>
  <c r="F431" i="12"/>
  <c r="G431" i="12"/>
  <c r="H431" i="12"/>
  <c r="I431" i="12"/>
  <c r="J431" i="12"/>
  <c r="K431" i="12"/>
  <c r="L431" i="12"/>
  <c r="M431" i="12"/>
  <c r="B432" i="12"/>
  <c r="C432" i="12"/>
  <c r="D432" i="12"/>
  <c r="E432" i="12"/>
  <c r="F432" i="12"/>
  <c r="G432" i="12"/>
  <c r="H432" i="12"/>
  <c r="I432" i="12"/>
  <c r="J432" i="12"/>
  <c r="K432" i="12"/>
  <c r="L432" i="12"/>
  <c r="M432" i="12"/>
  <c r="B433" i="12"/>
  <c r="C433" i="12"/>
  <c r="D433" i="12"/>
  <c r="E433" i="12"/>
  <c r="F433" i="12"/>
  <c r="G433" i="12"/>
  <c r="H433" i="12"/>
  <c r="I433" i="12"/>
  <c r="J433" i="12"/>
  <c r="K433" i="12"/>
  <c r="L433" i="12"/>
  <c r="M433" i="12"/>
  <c r="B434" i="12"/>
  <c r="C434" i="12"/>
  <c r="D434" i="12"/>
  <c r="E434" i="12"/>
  <c r="F434" i="12"/>
  <c r="G434" i="12"/>
  <c r="H434" i="12"/>
  <c r="I434" i="12"/>
  <c r="J434" i="12"/>
  <c r="K434" i="12"/>
  <c r="L434" i="12"/>
  <c r="M434" i="12"/>
  <c r="B435" i="12"/>
  <c r="C435" i="12"/>
  <c r="D435" i="12"/>
  <c r="E435" i="12"/>
  <c r="F435" i="12"/>
  <c r="G435" i="12"/>
  <c r="H435" i="12"/>
  <c r="I435" i="12"/>
  <c r="J435" i="12"/>
  <c r="K435" i="12"/>
  <c r="L435" i="12"/>
  <c r="M435" i="12"/>
  <c r="B436" i="12"/>
  <c r="C436" i="12"/>
  <c r="D436" i="12"/>
  <c r="E436" i="12"/>
  <c r="F436" i="12"/>
  <c r="G436" i="12"/>
  <c r="H436" i="12"/>
  <c r="I436" i="12"/>
  <c r="J436" i="12"/>
  <c r="K436" i="12"/>
  <c r="L436" i="12"/>
  <c r="M436" i="12"/>
  <c r="B437" i="12"/>
  <c r="C437" i="12"/>
  <c r="D437" i="12"/>
  <c r="E437" i="12"/>
  <c r="F437" i="12"/>
  <c r="G437" i="12"/>
  <c r="H437" i="12"/>
  <c r="I437" i="12"/>
  <c r="J437" i="12"/>
  <c r="K437" i="12"/>
  <c r="L437" i="12"/>
  <c r="M437" i="12"/>
  <c r="B438" i="12"/>
  <c r="C438" i="12"/>
  <c r="D438" i="12"/>
  <c r="E438" i="12"/>
  <c r="F438" i="12"/>
  <c r="G438" i="12"/>
  <c r="H438" i="12"/>
  <c r="I438" i="12"/>
  <c r="J438" i="12"/>
  <c r="K438" i="12"/>
  <c r="L438" i="12"/>
  <c r="M438" i="12"/>
  <c r="B439" i="12"/>
  <c r="C439" i="12"/>
  <c r="D439" i="12"/>
  <c r="E439" i="12"/>
  <c r="F439" i="12"/>
  <c r="G439" i="12"/>
  <c r="H439" i="12"/>
  <c r="I439" i="12"/>
  <c r="J439" i="12"/>
  <c r="K439" i="12"/>
  <c r="L439" i="12"/>
  <c r="M439" i="12"/>
  <c r="B440" i="12"/>
  <c r="C440" i="12"/>
  <c r="D440" i="12"/>
  <c r="E440" i="12"/>
  <c r="F440" i="12"/>
  <c r="G440" i="12"/>
  <c r="H440" i="12"/>
  <c r="I440" i="12"/>
  <c r="J440" i="12"/>
  <c r="K440" i="12"/>
  <c r="L440" i="12"/>
  <c r="M440" i="12"/>
  <c r="B441" i="12"/>
  <c r="C441" i="12"/>
  <c r="D441" i="12"/>
  <c r="E441" i="12"/>
  <c r="F441" i="12"/>
  <c r="G441" i="12"/>
  <c r="H441" i="12"/>
  <c r="I441" i="12"/>
  <c r="J441" i="12"/>
  <c r="K441" i="12"/>
  <c r="L441" i="12"/>
  <c r="M441" i="12"/>
  <c r="B442" i="12"/>
  <c r="C442" i="12"/>
  <c r="D442" i="12"/>
  <c r="E442" i="12"/>
  <c r="F442" i="12"/>
  <c r="G442" i="12"/>
  <c r="H442" i="12"/>
  <c r="I442" i="12"/>
  <c r="J442" i="12"/>
  <c r="K442" i="12"/>
  <c r="L442" i="12"/>
  <c r="M442" i="12"/>
  <c r="B443" i="12"/>
  <c r="C443" i="12"/>
  <c r="D443" i="12"/>
  <c r="E443" i="12"/>
  <c r="F443" i="12"/>
  <c r="G443" i="12"/>
  <c r="H443" i="12"/>
  <c r="I443" i="12"/>
  <c r="J443" i="12"/>
  <c r="K443" i="12"/>
  <c r="L443" i="12"/>
  <c r="M443" i="12"/>
  <c r="B444" i="12"/>
  <c r="C444" i="12"/>
  <c r="D444" i="12"/>
  <c r="E444" i="12"/>
  <c r="F444" i="12"/>
  <c r="G444" i="12"/>
  <c r="H444" i="12"/>
  <c r="I444" i="12"/>
  <c r="J444" i="12"/>
  <c r="K444" i="12"/>
  <c r="L444" i="12"/>
  <c r="M444" i="12"/>
  <c r="B445" i="12"/>
  <c r="C445" i="12"/>
  <c r="D445" i="12"/>
  <c r="E445" i="12"/>
  <c r="F445" i="12"/>
  <c r="G445" i="12"/>
  <c r="H445" i="12"/>
  <c r="I445" i="12"/>
  <c r="J445" i="12"/>
  <c r="K445" i="12"/>
  <c r="L445" i="12"/>
  <c r="M445" i="12"/>
  <c r="B446" i="12"/>
  <c r="C446" i="12"/>
  <c r="D446" i="12"/>
  <c r="E446" i="12"/>
  <c r="F446" i="12"/>
  <c r="G446" i="12"/>
  <c r="H446" i="12"/>
  <c r="I446" i="12"/>
  <c r="J446" i="12"/>
  <c r="K446" i="12"/>
  <c r="L446" i="12"/>
  <c r="M446" i="12"/>
  <c r="B447" i="12"/>
  <c r="C447" i="12"/>
  <c r="D447" i="12"/>
  <c r="E447" i="12"/>
  <c r="F447" i="12"/>
  <c r="G447" i="12"/>
  <c r="H447" i="12"/>
  <c r="I447" i="12"/>
  <c r="J447" i="12"/>
  <c r="K447" i="12"/>
  <c r="L447" i="12"/>
  <c r="M447" i="12"/>
  <c r="B448" i="12"/>
  <c r="C448" i="12"/>
  <c r="D448" i="12"/>
  <c r="E448" i="12"/>
  <c r="F448" i="12"/>
  <c r="G448" i="12"/>
  <c r="H448" i="12"/>
  <c r="I448" i="12"/>
  <c r="J448" i="12"/>
  <c r="K448" i="12"/>
  <c r="L448" i="12"/>
  <c r="M448" i="12"/>
  <c r="B449" i="12"/>
  <c r="C449" i="12"/>
  <c r="D449" i="12"/>
  <c r="E449" i="12"/>
  <c r="F449" i="12"/>
  <c r="G449" i="12"/>
  <c r="H449" i="12"/>
  <c r="I449" i="12"/>
  <c r="J449" i="12"/>
  <c r="K449" i="12"/>
  <c r="L449" i="12"/>
  <c r="M449" i="12"/>
  <c r="B450" i="12"/>
  <c r="C450" i="12"/>
  <c r="D450" i="12"/>
  <c r="E450" i="12"/>
  <c r="F450" i="12"/>
  <c r="G450" i="12"/>
  <c r="H450" i="12"/>
  <c r="I450" i="12"/>
  <c r="J450" i="12"/>
  <c r="K450" i="12"/>
  <c r="L450" i="12"/>
  <c r="M450" i="12"/>
  <c r="B451" i="12"/>
  <c r="C451" i="12"/>
  <c r="D451" i="12"/>
  <c r="E451" i="12"/>
  <c r="F451" i="12"/>
  <c r="G451" i="12"/>
  <c r="H451" i="12"/>
  <c r="I451" i="12"/>
  <c r="J451" i="12"/>
  <c r="K451" i="12"/>
  <c r="L451" i="12"/>
  <c r="M451" i="12"/>
  <c r="B452" i="12"/>
  <c r="C452" i="12"/>
  <c r="D452" i="12"/>
  <c r="E452" i="12"/>
  <c r="F452" i="12"/>
  <c r="G452" i="12"/>
  <c r="H452" i="12"/>
  <c r="I452" i="12"/>
  <c r="J452" i="12"/>
  <c r="K452" i="12"/>
  <c r="L452" i="12"/>
  <c r="M452" i="12"/>
  <c r="B453" i="12"/>
  <c r="C453" i="12"/>
  <c r="D453" i="12"/>
  <c r="E453" i="12"/>
  <c r="F453" i="12"/>
  <c r="G453" i="12"/>
  <c r="H453" i="12"/>
  <c r="I453" i="12"/>
  <c r="J453" i="12"/>
  <c r="K453" i="12"/>
  <c r="L453" i="12"/>
  <c r="M453" i="12"/>
  <c r="B454" i="12"/>
  <c r="C454" i="12"/>
  <c r="D454" i="12"/>
  <c r="E454" i="12"/>
  <c r="F454" i="12"/>
  <c r="G454" i="12"/>
  <c r="H454" i="12"/>
  <c r="I454" i="12"/>
  <c r="J454" i="12"/>
  <c r="K454" i="12"/>
  <c r="L454" i="12"/>
  <c r="M454" i="12"/>
  <c r="B455" i="12"/>
  <c r="C455" i="12"/>
  <c r="D455" i="12"/>
  <c r="E455" i="12"/>
  <c r="F455" i="12"/>
  <c r="G455" i="12"/>
  <c r="H455" i="12"/>
  <c r="I455" i="12"/>
  <c r="J455" i="12"/>
  <c r="K455" i="12"/>
  <c r="L455" i="12"/>
  <c r="M455" i="12"/>
  <c r="B456" i="12"/>
  <c r="C456" i="12"/>
  <c r="D456" i="12"/>
  <c r="E456" i="12"/>
  <c r="F456" i="12"/>
  <c r="G456" i="12"/>
  <c r="H456" i="12"/>
  <c r="I456" i="12"/>
  <c r="J456" i="12"/>
  <c r="K456" i="12"/>
  <c r="L456" i="12"/>
  <c r="M456" i="12"/>
  <c r="B457" i="12"/>
  <c r="C457" i="12"/>
  <c r="D457" i="12"/>
  <c r="E457" i="12"/>
  <c r="F457" i="12"/>
  <c r="G457" i="12"/>
  <c r="H457" i="12"/>
  <c r="I457" i="12"/>
  <c r="J457" i="12"/>
  <c r="K457" i="12"/>
  <c r="L457" i="12"/>
  <c r="M457" i="12"/>
  <c r="B458" i="12"/>
  <c r="C458" i="12"/>
  <c r="D458" i="12"/>
  <c r="E458" i="12"/>
  <c r="F458" i="12"/>
  <c r="G458" i="12"/>
  <c r="H458" i="12"/>
  <c r="I458" i="12"/>
  <c r="J458" i="12"/>
  <c r="K458" i="12"/>
  <c r="L458" i="12"/>
  <c r="M458" i="12"/>
  <c r="B459" i="12"/>
  <c r="C459" i="12"/>
  <c r="D459" i="12"/>
  <c r="E459" i="12"/>
  <c r="F459" i="12"/>
  <c r="G459" i="12"/>
  <c r="H459" i="12"/>
  <c r="I459" i="12"/>
  <c r="J459" i="12"/>
  <c r="K459" i="12"/>
  <c r="L459" i="12"/>
  <c r="M459" i="12"/>
  <c r="B460" i="12"/>
  <c r="C460" i="12"/>
  <c r="D460" i="12"/>
  <c r="E460" i="12"/>
  <c r="F460" i="12"/>
  <c r="G460" i="12"/>
  <c r="H460" i="12"/>
  <c r="I460" i="12"/>
  <c r="J460" i="12"/>
  <c r="K460" i="12"/>
  <c r="L460" i="12"/>
  <c r="M460" i="12"/>
  <c r="B461" i="12"/>
  <c r="C461" i="12"/>
  <c r="D461" i="12"/>
  <c r="E461" i="12"/>
  <c r="F461" i="12"/>
  <c r="G461" i="12"/>
  <c r="H461" i="12"/>
  <c r="I461" i="12"/>
  <c r="J461" i="12"/>
  <c r="K461" i="12"/>
  <c r="L461" i="12"/>
  <c r="M461" i="12"/>
  <c r="B462" i="12"/>
  <c r="C462" i="12"/>
  <c r="D462" i="12"/>
  <c r="E462" i="12"/>
  <c r="F462" i="12"/>
  <c r="G462" i="12"/>
  <c r="H462" i="12"/>
  <c r="I462" i="12"/>
  <c r="J462" i="12"/>
  <c r="K462" i="12"/>
  <c r="L462" i="12"/>
  <c r="M462" i="12"/>
  <c r="B463" i="12"/>
  <c r="C463" i="12"/>
  <c r="D463" i="12"/>
  <c r="E463" i="12"/>
  <c r="F463" i="12"/>
  <c r="G463" i="12"/>
  <c r="H463" i="12"/>
  <c r="I463" i="12"/>
  <c r="J463" i="12"/>
  <c r="K463" i="12"/>
  <c r="L463" i="12"/>
  <c r="M463" i="12"/>
  <c r="B464" i="12"/>
  <c r="C464" i="12"/>
  <c r="D464" i="12"/>
  <c r="E464" i="12"/>
  <c r="F464" i="12"/>
  <c r="G464" i="12"/>
  <c r="H464" i="12"/>
  <c r="I464" i="12"/>
  <c r="J464" i="12"/>
  <c r="K464" i="12"/>
  <c r="L464" i="12"/>
  <c r="M464" i="12"/>
  <c r="B465" i="12"/>
  <c r="C465" i="12"/>
  <c r="D465" i="12"/>
  <c r="E465" i="12"/>
  <c r="F465" i="12"/>
  <c r="G465" i="12"/>
  <c r="H465" i="12"/>
  <c r="I465" i="12"/>
  <c r="J465" i="12"/>
  <c r="K465" i="12"/>
  <c r="L465" i="12"/>
  <c r="M465" i="12"/>
  <c r="B466" i="12"/>
  <c r="C466" i="12"/>
  <c r="D466" i="12"/>
  <c r="E466" i="12"/>
  <c r="F466" i="12"/>
  <c r="G466" i="12"/>
  <c r="H466" i="12"/>
  <c r="I466" i="12"/>
  <c r="J466" i="12"/>
  <c r="K466" i="12"/>
  <c r="L466" i="12"/>
  <c r="M466" i="12"/>
  <c r="B467" i="12"/>
  <c r="C467" i="12"/>
  <c r="D467" i="12"/>
  <c r="E467" i="12"/>
  <c r="F467" i="12"/>
  <c r="G467" i="12"/>
  <c r="H467" i="12"/>
  <c r="I467" i="12"/>
  <c r="J467" i="12"/>
  <c r="K467" i="12"/>
  <c r="L467" i="12"/>
  <c r="M467" i="12"/>
  <c r="B468" i="12"/>
  <c r="C468" i="12"/>
  <c r="D468" i="12"/>
  <c r="E468" i="12"/>
  <c r="F468" i="12"/>
  <c r="G468" i="12"/>
  <c r="H468" i="12"/>
  <c r="I468" i="12"/>
  <c r="J468" i="12"/>
  <c r="K468" i="12"/>
  <c r="L468" i="12"/>
  <c r="M468" i="12"/>
  <c r="B469" i="12"/>
  <c r="C469" i="12"/>
  <c r="D469" i="12"/>
  <c r="E469" i="12"/>
  <c r="F469" i="12"/>
  <c r="G469" i="12"/>
  <c r="H469" i="12"/>
  <c r="I469" i="12"/>
  <c r="J469" i="12"/>
  <c r="K469" i="12"/>
  <c r="L469" i="12"/>
  <c r="M469" i="12"/>
  <c r="B470" i="12"/>
  <c r="C470" i="12"/>
  <c r="D470" i="12"/>
  <c r="E470" i="12"/>
  <c r="F470" i="12"/>
  <c r="G470" i="12"/>
  <c r="H470" i="12"/>
  <c r="I470" i="12"/>
  <c r="J470" i="12"/>
  <c r="K470" i="12"/>
  <c r="L470" i="12"/>
  <c r="M470" i="12"/>
  <c r="B471" i="12"/>
  <c r="C471" i="12"/>
  <c r="D471" i="12"/>
  <c r="E471" i="12"/>
  <c r="F471" i="12"/>
  <c r="G471" i="12"/>
  <c r="H471" i="12"/>
  <c r="I471" i="12"/>
  <c r="J471" i="12"/>
  <c r="K471" i="12"/>
  <c r="L471" i="12"/>
  <c r="M471" i="12"/>
  <c r="B472" i="12"/>
  <c r="C472" i="12"/>
  <c r="D472" i="12"/>
  <c r="E472" i="12"/>
  <c r="F472" i="12"/>
  <c r="G472" i="12"/>
  <c r="H472" i="12"/>
  <c r="I472" i="12"/>
  <c r="J472" i="12"/>
  <c r="K472" i="12"/>
  <c r="L472" i="12"/>
  <c r="M472" i="12"/>
  <c r="B473" i="12"/>
  <c r="C473" i="12"/>
  <c r="D473" i="12"/>
  <c r="E473" i="12"/>
  <c r="F473" i="12"/>
  <c r="G473" i="12"/>
  <c r="H473" i="12"/>
  <c r="I473" i="12"/>
  <c r="J473" i="12"/>
  <c r="K473" i="12"/>
  <c r="L473" i="12"/>
  <c r="M473" i="12"/>
  <c r="B474" i="12"/>
  <c r="C474" i="12"/>
  <c r="D474" i="12"/>
  <c r="E474" i="12"/>
  <c r="F474" i="12"/>
  <c r="G474" i="12"/>
  <c r="H474" i="12"/>
  <c r="I474" i="12"/>
  <c r="J474" i="12"/>
  <c r="K474" i="12"/>
  <c r="L474" i="12"/>
  <c r="M474" i="12"/>
  <c r="B475" i="12"/>
  <c r="C475" i="12"/>
  <c r="D475" i="12"/>
  <c r="E475" i="12"/>
  <c r="F475" i="12"/>
  <c r="G475" i="12"/>
  <c r="H475" i="12"/>
  <c r="I475" i="12"/>
  <c r="J475" i="12"/>
  <c r="K475" i="12"/>
  <c r="L475" i="12"/>
  <c r="M475" i="12"/>
  <c r="B476" i="12"/>
  <c r="C476" i="12"/>
  <c r="D476" i="12"/>
  <c r="E476" i="12"/>
  <c r="F476" i="12"/>
  <c r="G476" i="12"/>
  <c r="H476" i="12"/>
  <c r="I476" i="12"/>
  <c r="J476" i="12"/>
  <c r="K476" i="12"/>
  <c r="L476" i="12"/>
  <c r="M476" i="12"/>
  <c r="B477" i="12"/>
  <c r="C477" i="12"/>
  <c r="D477" i="12"/>
  <c r="E477" i="12"/>
  <c r="F477" i="12"/>
  <c r="G477" i="12"/>
  <c r="H477" i="12"/>
  <c r="I477" i="12"/>
  <c r="J477" i="12"/>
  <c r="K477" i="12"/>
  <c r="L477" i="12"/>
  <c r="M477" i="12"/>
  <c r="B478" i="12"/>
  <c r="C478" i="12"/>
  <c r="D478" i="12"/>
  <c r="E478" i="12"/>
  <c r="F478" i="12"/>
  <c r="G478" i="12"/>
  <c r="H478" i="12"/>
  <c r="I478" i="12"/>
  <c r="J478" i="12"/>
  <c r="K478" i="12"/>
  <c r="L478" i="12"/>
  <c r="M478" i="12"/>
  <c r="B479" i="12"/>
  <c r="C479" i="12"/>
  <c r="D479" i="12"/>
  <c r="E479" i="12"/>
  <c r="F479" i="12"/>
  <c r="G479" i="12"/>
  <c r="H479" i="12"/>
  <c r="I479" i="12"/>
  <c r="J479" i="12"/>
  <c r="K479" i="12"/>
  <c r="L479" i="12"/>
  <c r="M479" i="12"/>
  <c r="B480" i="12"/>
  <c r="C480" i="12"/>
  <c r="D480" i="12"/>
  <c r="E480" i="12"/>
  <c r="F480" i="12"/>
  <c r="G480" i="12"/>
  <c r="H480" i="12"/>
  <c r="I480" i="12"/>
  <c r="J480" i="12"/>
  <c r="K480" i="12"/>
  <c r="L480" i="12"/>
  <c r="M480" i="12"/>
  <c r="B481" i="12"/>
  <c r="C481" i="12"/>
  <c r="D481" i="12"/>
  <c r="E481" i="12"/>
  <c r="F481" i="12"/>
  <c r="G481" i="12"/>
  <c r="H481" i="12"/>
  <c r="I481" i="12"/>
  <c r="J481" i="12"/>
  <c r="K481" i="12"/>
  <c r="L481" i="12"/>
  <c r="M481" i="12"/>
  <c r="B482" i="12"/>
  <c r="C482" i="12"/>
  <c r="D482" i="12"/>
  <c r="E482" i="12"/>
  <c r="F482" i="12"/>
  <c r="G482" i="12"/>
  <c r="H482" i="12"/>
  <c r="I482" i="12"/>
  <c r="J482" i="12"/>
  <c r="K482" i="12"/>
  <c r="L482" i="12"/>
  <c r="M482" i="12"/>
  <c r="B483" i="12"/>
  <c r="C483" i="12"/>
  <c r="D483" i="12"/>
  <c r="E483" i="12"/>
  <c r="F483" i="12"/>
  <c r="G483" i="12"/>
  <c r="H483" i="12"/>
  <c r="I483" i="12"/>
  <c r="J483" i="12"/>
  <c r="K483" i="12"/>
  <c r="L483" i="12"/>
  <c r="M483" i="12"/>
  <c r="B484" i="12"/>
  <c r="C484" i="12"/>
  <c r="D484" i="12"/>
  <c r="E484" i="12"/>
  <c r="F484" i="12"/>
  <c r="G484" i="12"/>
  <c r="H484" i="12"/>
  <c r="I484" i="12"/>
  <c r="J484" i="12"/>
  <c r="K484" i="12"/>
  <c r="L484" i="12"/>
  <c r="M484" i="12"/>
  <c r="B485" i="12"/>
  <c r="C485" i="12"/>
  <c r="D485" i="12"/>
  <c r="E485" i="12"/>
  <c r="F485" i="12"/>
  <c r="G485" i="12"/>
  <c r="H485" i="12"/>
  <c r="I485" i="12"/>
  <c r="J485" i="12"/>
  <c r="K485" i="12"/>
  <c r="L485" i="12"/>
  <c r="M485" i="12"/>
  <c r="B486" i="12"/>
  <c r="C486" i="12"/>
  <c r="D486" i="12"/>
  <c r="E486" i="12"/>
  <c r="F486" i="12"/>
  <c r="G486" i="12"/>
  <c r="H486" i="12"/>
  <c r="I486" i="12"/>
  <c r="J486" i="12"/>
  <c r="K486" i="12"/>
  <c r="L486" i="12"/>
  <c r="M486" i="12"/>
  <c r="B487" i="12"/>
  <c r="C487" i="12"/>
  <c r="D487" i="12"/>
  <c r="E487" i="12"/>
  <c r="F487" i="12"/>
  <c r="G487" i="12"/>
  <c r="H487" i="12"/>
  <c r="I487" i="12"/>
  <c r="J487" i="12"/>
  <c r="K487" i="12"/>
  <c r="L487" i="12"/>
  <c r="M487" i="12"/>
  <c r="B488" i="12"/>
  <c r="C488" i="12"/>
  <c r="D488" i="12"/>
  <c r="E488" i="12"/>
  <c r="F488" i="12"/>
  <c r="G488" i="12"/>
  <c r="H488" i="12"/>
  <c r="I488" i="12"/>
  <c r="J488" i="12"/>
  <c r="K488" i="12"/>
  <c r="L488" i="12"/>
  <c r="M488" i="12"/>
  <c r="B489" i="12"/>
  <c r="C489" i="12"/>
  <c r="D489" i="12"/>
  <c r="E489" i="12"/>
  <c r="F489" i="12"/>
  <c r="G489" i="12"/>
  <c r="H489" i="12"/>
  <c r="I489" i="12"/>
  <c r="J489" i="12"/>
  <c r="K489" i="12"/>
  <c r="L489" i="12"/>
  <c r="M489" i="12"/>
  <c r="B490" i="12"/>
  <c r="C490" i="12"/>
  <c r="D490" i="12"/>
  <c r="E490" i="12"/>
  <c r="F490" i="12"/>
  <c r="G490" i="12"/>
  <c r="H490" i="12"/>
  <c r="I490" i="12"/>
  <c r="J490" i="12"/>
  <c r="K490" i="12"/>
  <c r="L490" i="12"/>
  <c r="M490" i="12"/>
  <c r="B491" i="12"/>
  <c r="C491" i="12"/>
  <c r="D491" i="12"/>
  <c r="E491" i="12"/>
  <c r="F491" i="12"/>
  <c r="G491" i="12"/>
  <c r="H491" i="12"/>
  <c r="I491" i="12"/>
  <c r="J491" i="12"/>
  <c r="K491" i="12"/>
  <c r="L491" i="12"/>
  <c r="M491" i="12"/>
  <c r="B492" i="12"/>
  <c r="C492" i="12"/>
  <c r="D492" i="12"/>
  <c r="E492" i="12"/>
  <c r="F492" i="12"/>
  <c r="G492" i="12"/>
  <c r="H492" i="12"/>
  <c r="I492" i="12"/>
  <c r="J492" i="12"/>
  <c r="K492" i="12"/>
  <c r="L492" i="12"/>
  <c r="M492" i="12"/>
  <c r="B493" i="12"/>
  <c r="C493" i="12"/>
  <c r="D493" i="12"/>
  <c r="E493" i="12"/>
  <c r="F493" i="12"/>
  <c r="G493" i="12"/>
  <c r="H493" i="12"/>
  <c r="I493" i="12"/>
  <c r="J493" i="12"/>
  <c r="K493" i="12"/>
  <c r="L493" i="12"/>
  <c r="M493" i="12"/>
  <c r="B494" i="12"/>
  <c r="C494" i="12"/>
  <c r="D494" i="12"/>
  <c r="E494" i="12"/>
  <c r="F494" i="12"/>
  <c r="G494" i="12"/>
  <c r="H494" i="12"/>
  <c r="I494" i="12"/>
  <c r="J494" i="12"/>
  <c r="K494" i="12"/>
  <c r="L494" i="12"/>
  <c r="M494" i="12"/>
  <c r="B495" i="12"/>
  <c r="C495" i="12"/>
  <c r="D495" i="12"/>
  <c r="E495" i="12"/>
  <c r="F495" i="12"/>
  <c r="G495" i="12"/>
  <c r="H495" i="12"/>
  <c r="I495" i="12"/>
  <c r="J495" i="12"/>
  <c r="K495" i="12"/>
  <c r="L495" i="12"/>
  <c r="M495" i="12"/>
  <c r="B496" i="12"/>
  <c r="C496" i="12"/>
  <c r="D496" i="12"/>
  <c r="E496" i="12"/>
  <c r="F496" i="12"/>
  <c r="G496" i="12"/>
  <c r="H496" i="12"/>
  <c r="I496" i="12"/>
  <c r="J496" i="12"/>
  <c r="K496" i="12"/>
  <c r="L496" i="12"/>
  <c r="M496" i="12"/>
  <c r="B497" i="12"/>
  <c r="C497" i="12"/>
  <c r="D497" i="12"/>
  <c r="E497" i="12"/>
  <c r="F497" i="12"/>
  <c r="G497" i="12"/>
  <c r="H497" i="12"/>
  <c r="I497" i="12"/>
  <c r="J497" i="12"/>
  <c r="K497" i="12"/>
  <c r="L497" i="12"/>
  <c r="M497" i="12"/>
  <c r="B498" i="12"/>
  <c r="C498" i="12"/>
  <c r="D498" i="12"/>
  <c r="E498" i="12"/>
  <c r="F498" i="12"/>
  <c r="G498" i="12"/>
  <c r="H498" i="12"/>
  <c r="I498" i="12"/>
  <c r="J498" i="12"/>
  <c r="K498" i="12"/>
  <c r="L498" i="12"/>
  <c r="M498" i="12"/>
  <c r="B499" i="12"/>
  <c r="C499" i="12"/>
  <c r="D499" i="12"/>
  <c r="E499" i="12"/>
  <c r="F499" i="12"/>
  <c r="G499" i="12"/>
  <c r="H499" i="12"/>
  <c r="I499" i="12"/>
  <c r="J499" i="12"/>
  <c r="K499" i="12"/>
  <c r="L499" i="12"/>
  <c r="M499" i="12"/>
  <c r="B500" i="12"/>
  <c r="C500" i="12"/>
  <c r="D500" i="12"/>
  <c r="E500" i="12"/>
  <c r="F500" i="12"/>
  <c r="G500" i="12"/>
  <c r="H500" i="12"/>
  <c r="I500" i="12"/>
  <c r="J500" i="12"/>
  <c r="K500" i="12"/>
  <c r="L500" i="12"/>
  <c r="M500" i="12"/>
  <c r="B501" i="12"/>
  <c r="C501" i="12"/>
  <c r="D501" i="12"/>
  <c r="E501" i="12"/>
  <c r="F501" i="12"/>
  <c r="G501" i="12"/>
  <c r="H501" i="12"/>
  <c r="I501" i="12"/>
  <c r="J501" i="12"/>
  <c r="K501" i="12"/>
  <c r="L501" i="12"/>
  <c r="M501" i="12"/>
  <c r="B502" i="12"/>
  <c r="C502" i="12"/>
  <c r="D502" i="12"/>
  <c r="E502" i="12"/>
  <c r="F502" i="12"/>
  <c r="G502" i="12"/>
  <c r="H502" i="12"/>
  <c r="I502" i="12"/>
  <c r="J502" i="12"/>
  <c r="K502" i="12"/>
  <c r="L502" i="12"/>
  <c r="M502" i="12"/>
  <c r="B503" i="12"/>
  <c r="C503" i="12"/>
  <c r="D503" i="12"/>
  <c r="E503" i="12"/>
  <c r="F503" i="12"/>
  <c r="G503" i="12"/>
  <c r="H503" i="12"/>
  <c r="I503" i="12"/>
  <c r="J503" i="12"/>
  <c r="K503" i="12"/>
  <c r="L503" i="12"/>
  <c r="M503" i="12"/>
  <c r="B504" i="12"/>
  <c r="C504" i="12"/>
  <c r="D504" i="12"/>
  <c r="E504" i="12"/>
  <c r="F504" i="12"/>
  <c r="G504" i="12"/>
  <c r="H504" i="12"/>
  <c r="I504" i="12"/>
  <c r="J504" i="12"/>
  <c r="K504" i="12"/>
  <c r="L504" i="12"/>
  <c r="M504" i="12"/>
  <c r="B505" i="12"/>
  <c r="C505" i="12"/>
  <c r="D505" i="12"/>
  <c r="E505" i="12"/>
  <c r="F505" i="12"/>
  <c r="G505" i="12"/>
  <c r="H505" i="12"/>
  <c r="I505" i="12"/>
  <c r="J505" i="12"/>
  <c r="K505" i="12"/>
  <c r="L505" i="12"/>
  <c r="M505" i="12"/>
  <c r="B506" i="12"/>
  <c r="C506" i="12"/>
  <c r="D506" i="12"/>
  <c r="E506" i="12"/>
  <c r="F506" i="12"/>
  <c r="G506" i="12"/>
  <c r="H506" i="12"/>
  <c r="I506" i="12"/>
  <c r="J506" i="12"/>
  <c r="K506" i="12"/>
  <c r="L506" i="12"/>
  <c r="M506" i="12"/>
  <c r="B507" i="12"/>
  <c r="C507" i="12"/>
  <c r="D507" i="12"/>
  <c r="E507" i="12"/>
  <c r="F507" i="12"/>
  <c r="G507" i="12"/>
  <c r="H507" i="12"/>
  <c r="I507" i="12"/>
  <c r="J507" i="12"/>
  <c r="K507" i="12"/>
  <c r="L507" i="12"/>
  <c r="M507" i="12"/>
  <c r="B508" i="12"/>
  <c r="C508" i="12"/>
  <c r="D508" i="12"/>
  <c r="E508" i="12"/>
  <c r="F508" i="12"/>
  <c r="G508" i="12"/>
  <c r="H508" i="12"/>
  <c r="I508" i="12"/>
  <c r="J508" i="12"/>
  <c r="K508" i="12"/>
  <c r="L508" i="12"/>
  <c r="M508" i="12"/>
  <c r="B509" i="12"/>
  <c r="C509" i="12"/>
  <c r="D509" i="12"/>
  <c r="E509" i="12"/>
  <c r="F509" i="12"/>
  <c r="G509" i="12"/>
  <c r="H509" i="12"/>
  <c r="I509" i="12"/>
  <c r="J509" i="12"/>
  <c r="K509" i="12"/>
  <c r="L509" i="12"/>
  <c r="M509" i="12"/>
  <c r="B510" i="12"/>
  <c r="C510" i="12"/>
  <c r="D510" i="12"/>
  <c r="E510" i="12"/>
  <c r="F510" i="12"/>
  <c r="G510" i="12"/>
  <c r="H510" i="12"/>
  <c r="I510" i="12"/>
  <c r="J510" i="12"/>
  <c r="K510" i="12"/>
  <c r="L510" i="12"/>
  <c r="M510" i="12"/>
  <c r="B511" i="12"/>
  <c r="C511" i="12"/>
  <c r="D511" i="12"/>
  <c r="E511" i="12"/>
  <c r="F511" i="12"/>
  <c r="G511" i="12"/>
  <c r="H511" i="12"/>
  <c r="I511" i="12"/>
  <c r="J511" i="12"/>
  <c r="K511" i="12"/>
  <c r="L511" i="12"/>
  <c r="M511" i="12"/>
  <c r="B512" i="12"/>
  <c r="C512" i="12"/>
  <c r="D512" i="12"/>
  <c r="E512" i="12"/>
  <c r="F512" i="12"/>
  <c r="G512" i="12"/>
  <c r="H512" i="12"/>
  <c r="I512" i="12"/>
  <c r="J512" i="12"/>
  <c r="K512" i="12"/>
  <c r="L512" i="12"/>
  <c r="M512" i="12"/>
  <c r="B513" i="12"/>
  <c r="C513" i="12"/>
  <c r="D513" i="12"/>
  <c r="E513" i="12"/>
  <c r="F513" i="12"/>
  <c r="G513" i="12"/>
  <c r="H513" i="12"/>
  <c r="I513" i="12"/>
  <c r="J513" i="12"/>
  <c r="K513" i="12"/>
  <c r="L513" i="12"/>
  <c r="M513" i="12"/>
  <c r="B514" i="12"/>
  <c r="C514" i="12"/>
  <c r="D514" i="12"/>
  <c r="E514" i="12"/>
  <c r="F514" i="12"/>
  <c r="G514" i="12"/>
  <c r="H514" i="12"/>
  <c r="I514" i="12"/>
  <c r="J514" i="12"/>
  <c r="K514" i="12"/>
  <c r="L514" i="12"/>
  <c r="M514" i="12"/>
  <c r="B515" i="12"/>
  <c r="C515" i="12"/>
  <c r="D515" i="12"/>
  <c r="E515" i="12"/>
  <c r="F515" i="12"/>
  <c r="G515" i="12"/>
  <c r="H515" i="12"/>
  <c r="I515" i="12"/>
  <c r="J515" i="12"/>
  <c r="K515" i="12"/>
  <c r="L515" i="12"/>
  <c r="M515" i="12"/>
  <c r="B516" i="12"/>
  <c r="C516" i="12"/>
  <c r="D516" i="12"/>
  <c r="E516" i="12"/>
  <c r="F516" i="12"/>
  <c r="G516" i="12"/>
  <c r="H516" i="12"/>
  <c r="I516" i="12"/>
  <c r="J516" i="12"/>
  <c r="K516" i="12"/>
  <c r="L516" i="12"/>
  <c r="M516" i="12"/>
  <c r="B517" i="12"/>
  <c r="C517" i="12"/>
  <c r="D517" i="12"/>
  <c r="E517" i="12"/>
  <c r="F517" i="12"/>
  <c r="G517" i="12"/>
  <c r="H517" i="12"/>
  <c r="I517" i="12"/>
  <c r="J517" i="12"/>
  <c r="K517" i="12"/>
  <c r="L517" i="12"/>
  <c r="M517" i="12"/>
  <c r="B518" i="12"/>
  <c r="C518" i="12"/>
  <c r="D518" i="12"/>
  <c r="E518" i="12"/>
  <c r="F518" i="12"/>
  <c r="G518" i="12"/>
  <c r="H518" i="12"/>
  <c r="I518" i="12"/>
  <c r="J518" i="12"/>
  <c r="K518" i="12"/>
  <c r="L518" i="12"/>
  <c r="M518" i="12"/>
  <c r="B519" i="12"/>
  <c r="C519" i="12"/>
  <c r="D519" i="12"/>
  <c r="E519" i="12"/>
  <c r="F519" i="12"/>
  <c r="G519" i="12"/>
  <c r="H519" i="12"/>
  <c r="I519" i="12"/>
  <c r="J519" i="12"/>
  <c r="K519" i="12"/>
  <c r="L519" i="12"/>
  <c r="M519" i="12"/>
  <c r="B520" i="12"/>
  <c r="C520" i="12"/>
  <c r="D520" i="12"/>
  <c r="E520" i="12"/>
  <c r="F520" i="12"/>
  <c r="G520" i="12"/>
  <c r="H520" i="12"/>
  <c r="I520" i="12"/>
  <c r="J520" i="12"/>
  <c r="K520" i="12"/>
  <c r="L520" i="12"/>
  <c r="M520" i="12"/>
  <c r="B521" i="12"/>
  <c r="C521" i="12"/>
  <c r="D521" i="12"/>
  <c r="E521" i="12"/>
  <c r="F521" i="12"/>
  <c r="G521" i="12"/>
  <c r="H521" i="12"/>
  <c r="I521" i="12"/>
  <c r="J521" i="12"/>
  <c r="K521" i="12"/>
  <c r="L521" i="12"/>
  <c r="M521" i="12"/>
  <c r="B522" i="12"/>
  <c r="C522" i="12"/>
  <c r="D522" i="12"/>
  <c r="E522" i="12"/>
  <c r="F522" i="12"/>
  <c r="G522" i="12"/>
  <c r="H522" i="12"/>
  <c r="I522" i="12"/>
  <c r="J522" i="12"/>
  <c r="K522" i="12"/>
  <c r="L522" i="12"/>
  <c r="M522" i="12"/>
  <c r="B523" i="12"/>
  <c r="C523" i="12"/>
  <c r="D523" i="12"/>
  <c r="E523" i="12"/>
  <c r="F523" i="12"/>
  <c r="G523" i="12"/>
  <c r="H523" i="12"/>
  <c r="I523" i="12"/>
  <c r="J523" i="12"/>
  <c r="K523" i="12"/>
  <c r="L523" i="12"/>
  <c r="M523" i="12"/>
  <c r="B524" i="12"/>
  <c r="C524" i="12"/>
  <c r="D524" i="12"/>
  <c r="E524" i="12"/>
  <c r="F524" i="12"/>
  <c r="G524" i="12"/>
  <c r="H524" i="12"/>
  <c r="I524" i="12"/>
  <c r="J524" i="12"/>
  <c r="K524" i="12"/>
  <c r="L524" i="12"/>
  <c r="M524" i="12"/>
  <c r="B525" i="12"/>
  <c r="C525" i="12"/>
  <c r="D525" i="12"/>
  <c r="E525" i="12"/>
  <c r="F525" i="12"/>
  <c r="G525" i="12"/>
  <c r="H525" i="12"/>
  <c r="I525" i="12"/>
  <c r="J525" i="12"/>
  <c r="K525" i="12"/>
  <c r="L525" i="12"/>
  <c r="M525" i="12"/>
  <c r="B526" i="12"/>
  <c r="C526" i="12"/>
  <c r="D526" i="12"/>
  <c r="E526" i="12"/>
  <c r="F526" i="12"/>
  <c r="G526" i="12"/>
  <c r="H526" i="12"/>
  <c r="I526" i="12"/>
  <c r="J526" i="12"/>
  <c r="K526" i="12"/>
  <c r="L526" i="12"/>
  <c r="M526" i="12"/>
  <c r="B527" i="12"/>
  <c r="C527" i="12"/>
  <c r="D527" i="12"/>
  <c r="E527" i="12"/>
  <c r="F527" i="12"/>
  <c r="G527" i="12"/>
  <c r="H527" i="12"/>
  <c r="I527" i="12"/>
  <c r="J527" i="12"/>
  <c r="K527" i="12"/>
  <c r="L527" i="12"/>
  <c r="M527" i="12"/>
  <c r="B528" i="12"/>
  <c r="C528" i="12"/>
  <c r="D528" i="12"/>
  <c r="E528" i="12"/>
  <c r="F528" i="12"/>
  <c r="G528" i="12"/>
  <c r="H528" i="12"/>
  <c r="I528" i="12"/>
  <c r="J528" i="12"/>
  <c r="K528" i="12"/>
  <c r="L528" i="12"/>
  <c r="M528" i="12"/>
  <c r="B529" i="12"/>
  <c r="C529" i="12"/>
  <c r="D529" i="12"/>
  <c r="E529" i="12"/>
  <c r="F529" i="12"/>
  <c r="G529" i="12"/>
  <c r="H529" i="12"/>
  <c r="I529" i="12"/>
  <c r="J529" i="12"/>
  <c r="K529" i="12"/>
  <c r="L529" i="12"/>
  <c r="M529" i="12"/>
  <c r="B530" i="12"/>
  <c r="C530" i="12"/>
  <c r="D530" i="12"/>
  <c r="E530" i="12"/>
  <c r="F530" i="12"/>
  <c r="G530" i="12"/>
  <c r="H530" i="12"/>
  <c r="I530" i="12"/>
  <c r="J530" i="12"/>
  <c r="K530" i="12"/>
  <c r="L530" i="12"/>
  <c r="M530" i="12"/>
  <c r="B531" i="12"/>
  <c r="C531" i="12"/>
  <c r="D531" i="12"/>
  <c r="E531" i="12"/>
  <c r="F531" i="12"/>
  <c r="G531" i="12"/>
  <c r="H531" i="12"/>
  <c r="I531" i="12"/>
  <c r="J531" i="12"/>
  <c r="K531" i="12"/>
  <c r="L531" i="12"/>
  <c r="M531" i="12"/>
  <c r="B532" i="12"/>
  <c r="C532" i="12"/>
  <c r="D532" i="12"/>
  <c r="E532" i="12"/>
  <c r="F532" i="12"/>
  <c r="G532" i="12"/>
  <c r="H532" i="12"/>
  <c r="I532" i="12"/>
  <c r="J532" i="12"/>
  <c r="K532" i="12"/>
  <c r="L532" i="12"/>
  <c r="M532" i="12"/>
  <c r="B533" i="12"/>
  <c r="C533" i="12"/>
  <c r="D533" i="12"/>
  <c r="E533" i="12"/>
  <c r="F533" i="12"/>
  <c r="G533" i="12"/>
  <c r="H533" i="12"/>
  <c r="I533" i="12"/>
  <c r="J533" i="12"/>
  <c r="K533" i="12"/>
  <c r="L533" i="12"/>
  <c r="M533" i="12"/>
  <c r="B534" i="12"/>
  <c r="C534" i="12"/>
  <c r="D534" i="12"/>
  <c r="E534" i="12"/>
  <c r="F534" i="12"/>
  <c r="G534" i="12"/>
  <c r="H534" i="12"/>
  <c r="I534" i="12"/>
  <c r="J534" i="12"/>
  <c r="K534" i="12"/>
  <c r="L534" i="12"/>
  <c r="M534" i="12"/>
  <c r="B535" i="12"/>
  <c r="C535" i="12"/>
  <c r="D535" i="12"/>
  <c r="E535" i="12"/>
  <c r="F535" i="12"/>
  <c r="G535" i="12"/>
  <c r="H535" i="12"/>
  <c r="I535" i="12"/>
  <c r="J535" i="12"/>
  <c r="K535" i="12"/>
  <c r="L535" i="12"/>
  <c r="M535" i="12"/>
  <c r="B536" i="12"/>
  <c r="C536" i="12"/>
  <c r="D536" i="12"/>
  <c r="E536" i="12"/>
  <c r="F536" i="12"/>
  <c r="G536" i="12"/>
  <c r="H536" i="12"/>
  <c r="I536" i="12"/>
  <c r="J536" i="12"/>
  <c r="K536" i="12"/>
  <c r="L536" i="12"/>
  <c r="M536" i="12"/>
  <c r="B537" i="12"/>
  <c r="C537" i="12"/>
  <c r="D537" i="12"/>
  <c r="E537" i="12"/>
  <c r="F537" i="12"/>
  <c r="G537" i="12"/>
  <c r="H537" i="12"/>
  <c r="I537" i="12"/>
  <c r="J537" i="12"/>
  <c r="K537" i="12"/>
  <c r="L537" i="12"/>
  <c r="M537" i="12"/>
  <c r="B538" i="12"/>
  <c r="C538" i="12"/>
  <c r="D538" i="12"/>
  <c r="E538" i="12"/>
  <c r="F538" i="12"/>
  <c r="G538" i="12"/>
  <c r="H538" i="12"/>
  <c r="I538" i="12"/>
  <c r="J538" i="12"/>
  <c r="K538" i="12"/>
  <c r="L538" i="12"/>
  <c r="M538" i="12"/>
  <c r="B539" i="12"/>
  <c r="C539" i="12"/>
  <c r="D539" i="12"/>
  <c r="E539" i="12"/>
  <c r="F539" i="12"/>
  <c r="G539" i="12"/>
  <c r="H539" i="12"/>
  <c r="I539" i="12"/>
  <c r="J539" i="12"/>
  <c r="K539" i="12"/>
  <c r="L539" i="12"/>
  <c r="M539" i="12"/>
  <c r="B540" i="12"/>
  <c r="C540" i="12"/>
  <c r="D540" i="12"/>
  <c r="E540" i="12"/>
  <c r="F540" i="12"/>
  <c r="G540" i="12"/>
  <c r="H540" i="12"/>
  <c r="I540" i="12"/>
  <c r="J540" i="12"/>
  <c r="K540" i="12"/>
  <c r="L540" i="12"/>
  <c r="M540" i="12"/>
  <c r="B541" i="12"/>
  <c r="C541" i="12"/>
  <c r="D541" i="12"/>
  <c r="E541" i="12"/>
  <c r="F541" i="12"/>
  <c r="G541" i="12"/>
  <c r="H541" i="12"/>
  <c r="I541" i="12"/>
  <c r="J541" i="12"/>
  <c r="K541" i="12"/>
  <c r="L541" i="12"/>
  <c r="M541" i="12"/>
  <c r="B542" i="12"/>
  <c r="C542" i="12"/>
  <c r="D542" i="12"/>
  <c r="E542" i="12"/>
  <c r="F542" i="12"/>
  <c r="G542" i="12"/>
  <c r="H542" i="12"/>
  <c r="I542" i="12"/>
  <c r="J542" i="12"/>
  <c r="K542" i="12"/>
  <c r="L542" i="12"/>
  <c r="M542" i="12"/>
  <c r="B543" i="12"/>
  <c r="C543" i="12"/>
  <c r="D543" i="12"/>
  <c r="E543" i="12"/>
  <c r="F543" i="12"/>
  <c r="G543" i="12"/>
  <c r="H543" i="12"/>
  <c r="I543" i="12"/>
  <c r="J543" i="12"/>
  <c r="K543" i="12"/>
  <c r="L543" i="12"/>
  <c r="M543" i="12"/>
  <c r="B544" i="12"/>
  <c r="C544" i="12"/>
  <c r="D544" i="12"/>
  <c r="E544" i="12"/>
  <c r="F544" i="12"/>
  <c r="G544" i="12"/>
  <c r="H544" i="12"/>
  <c r="I544" i="12"/>
  <c r="J544" i="12"/>
  <c r="K544" i="12"/>
  <c r="L544" i="12"/>
  <c r="M544" i="12"/>
  <c r="B545" i="12"/>
  <c r="C545" i="12"/>
  <c r="D545" i="12"/>
  <c r="E545" i="12"/>
  <c r="F545" i="12"/>
  <c r="G545" i="12"/>
  <c r="H545" i="12"/>
  <c r="I545" i="12"/>
  <c r="J545" i="12"/>
  <c r="K545" i="12"/>
  <c r="L545" i="12"/>
  <c r="M545" i="12"/>
  <c r="B546" i="12"/>
  <c r="C546" i="12"/>
  <c r="D546" i="12"/>
  <c r="E546" i="12"/>
  <c r="F546" i="12"/>
  <c r="G546" i="12"/>
  <c r="H546" i="12"/>
  <c r="I546" i="12"/>
  <c r="J546" i="12"/>
  <c r="K546" i="12"/>
  <c r="L546" i="12"/>
  <c r="M546" i="12"/>
  <c r="B547" i="12"/>
  <c r="C547" i="12"/>
  <c r="D547" i="12"/>
  <c r="E547" i="12"/>
  <c r="F547" i="12"/>
  <c r="G547" i="12"/>
  <c r="H547" i="12"/>
  <c r="I547" i="12"/>
  <c r="J547" i="12"/>
  <c r="K547" i="12"/>
  <c r="L547" i="12"/>
  <c r="M547" i="12"/>
  <c r="B548" i="12"/>
  <c r="C548" i="12"/>
  <c r="D548" i="12"/>
  <c r="E548" i="12"/>
  <c r="F548" i="12"/>
  <c r="G548" i="12"/>
  <c r="H548" i="12"/>
  <c r="I548" i="12"/>
  <c r="J548" i="12"/>
  <c r="K548" i="12"/>
  <c r="L548" i="12"/>
  <c r="M548" i="12"/>
  <c r="B549" i="12"/>
  <c r="C549" i="12"/>
  <c r="D549" i="12"/>
  <c r="E549" i="12"/>
  <c r="F549" i="12"/>
  <c r="G549" i="12"/>
  <c r="H549" i="12"/>
  <c r="I549" i="12"/>
  <c r="J549" i="12"/>
  <c r="K549" i="12"/>
  <c r="L549" i="12"/>
  <c r="M549" i="12"/>
  <c r="B550" i="12"/>
  <c r="C550" i="12"/>
  <c r="D550" i="12"/>
  <c r="E550" i="12"/>
  <c r="F550" i="12"/>
  <c r="G550" i="12"/>
  <c r="H550" i="12"/>
  <c r="I550" i="12"/>
  <c r="J550" i="12"/>
  <c r="K550" i="12"/>
  <c r="L550" i="12"/>
  <c r="M550" i="12"/>
  <c r="B551" i="12"/>
  <c r="C551" i="12"/>
  <c r="D551" i="12"/>
  <c r="E551" i="12"/>
  <c r="F551" i="12"/>
  <c r="G551" i="12"/>
  <c r="H551" i="12"/>
  <c r="I551" i="12"/>
  <c r="J551" i="12"/>
  <c r="K551" i="12"/>
  <c r="L551" i="12"/>
  <c r="M551" i="12"/>
  <c r="B552" i="12"/>
  <c r="C552" i="12"/>
  <c r="D552" i="12"/>
  <c r="E552" i="12"/>
  <c r="F552" i="12"/>
  <c r="G552" i="12"/>
  <c r="H552" i="12"/>
  <c r="I552" i="12"/>
  <c r="J552" i="12"/>
  <c r="K552" i="12"/>
  <c r="L552" i="12"/>
  <c r="M552" i="12"/>
  <c r="B553" i="12"/>
  <c r="C553" i="12"/>
  <c r="D553" i="12"/>
  <c r="E553" i="12"/>
  <c r="F553" i="12"/>
  <c r="G553" i="12"/>
  <c r="H553" i="12"/>
  <c r="I553" i="12"/>
  <c r="J553" i="12"/>
  <c r="K553" i="12"/>
  <c r="L553" i="12"/>
  <c r="M553" i="12"/>
  <c r="B554" i="12"/>
  <c r="C554" i="12"/>
  <c r="D554" i="12"/>
  <c r="E554" i="12"/>
  <c r="F554" i="12"/>
  <c r="G554" i="12"/>
  <c r="H554" i="12"/>
  <c r="I554" i="12"/>
  <c r="J554" i="12"/>
  <c r="K554" i="12"/>
  <c r="L554" i="12"/>
  <c r="M554" i="12"/>
  <c r="B555" i="12"/>
  <c r="C555" i="12"/>
  <c r="D555" i="12"/>
  <c r="E555" i="12"/>
  <c r="F555" i="12"/>
  <c r="G555" i="12"/>
  <c r="H555" i="12"/>
  <c r="I555" i="12"/>
  <c r="J555" i="12"/>
  <c r="K555" i="12"/>
  <c r="L555" i="12"/>
  <c r="M555" i="12"/>
  <c r="B556" i="12"/>
  <c r="C556" i="12"/>
  <c r="D556" i="12"/>
  <c r="E556" i="12"/>
  <c r="F556" i="12"/>
  <c r="G556" i="12"/>
  <c r="H556" i="12"/>
  <c r="I556" i="12"/>
  <c r="J556" i="12"/>
  <c r="K556" i="12"/>
  <c r="L556" i="12"/>
  <c r="M556" i="12"/>
  <c r="B557" i="12"/>
  <c r="C557" i="12"/>
  <c r="D557" i="12"/>
  <c r="E557" i="12"/>
  <c r="F557" i="12"/>
  <c r="G557" i="12"/>
  <c r="H557" i="12"/>
  <c r="I557" i="12"/>
  <c r="J557" i="12"/>
  <c r="K557" i="12"/>
  <c r="L557" i="12"/>
  <c r="M557" i="12"/>
  <c r="B558" i="12"/>
  <c r="C558" i="12"/>
  <c r="D558" i="12"/>
  <c r="E558" i="12"/>
  <c r="F558" i="12"/>
  <c r="G558" i="12"/>
  <c r="H558" i="12"/>
  <c r="I558" i="12"/>
  <c r="J558" i="12"/>
  <c r="K558" i="12"/>
  <c r="L558" i="12"/>
  <c r="M558" i="12"/>
  <c r="B559" i="12"/>
  <c r="C559" i="12"/>
  <c r="D559" i="12"/>
  <c r="E559" i="12"/>
  <c r="F559" i="12"/>
  <c r="G559" i="12"/>
  <c r="H559" i="12"/>
  <c r="I559" i="12"/>
  <c r="J559" i="12"/>
  <c r="K559" i="12"/>
  <c r="L559" i="12"/>
  <c r="M559" i="12"/>
  <c r="B560" i="12"/>
  <c r="C560" i="12"/>
  <c r="D560" i="12"/>
  <c r="E560" i="12"/>
  <c r="F560" i="12"/>
  <c r="G560" i="12"/>
  <c r="H560" i="12"/>
  <c r="I560" i="12"/>
  <c r="J560" i="12"/>
  <c r="K560" i="12"/>
  <c r="L560" i="12"/>
  <c r="M560" i="12"/>
  <c r="B561" i="12"/>
  <c r="C561" i="12"/>
  <c r="D561" i="12"/>
  <c r="E561" i="12"/>
  <c r="F561" i="12"/>
  <c r="G561" i="12"/>
  <c r="H561" i="12"/>
  <c r="I561" i="12"/>
  <c r="J561" i="12"/>
  <c r="K561" i="12"/>
  <c r="L561" i="12"/>
  <c r="M561" i="12"/>
  <c r="B562" i="12"/>
  <c r="C562" i="12"/>
  <c r="D562" i="12"/>
  <c r="E562" i="12"/>
  <c r="F562" i="12"/>
  <c r="G562" i="12"/>
  <c r="H562" i="12"/>
  <c r="I562" i="12"/>
  <c r="J562" i="12"/>
  <c r="K562" i="12"/>
  <c r="L562" i="12"/>
  <c r="M562" i="12"/>
  <c r="B563" i="12"/>
  <c r="C563" i="12"/>
  <c r="D563" i="12"/>
  <c r="E563" i="12"/>
  <c r="F563" i="12"/>
  <c r="G563" i="12"/>
  <c r="H563" i="12"/>
  <c r="I563" i="12"/>
  <c r="J563" i="12"/>
  <c r="K563" i="12"/>
  <c r="L563" i="12"/>
  <c r="M563" i="12"/>
  <c r="B564" i="12"/>
  <c r="C564" i="12"/>
  <c r="D564" i="12"/>
  <c r="E564" i="12"/>
  <c r="F564" i="12"/>
  <c r="G564" i="12"/>
  <c r="H564" i="12"/>
  <c r="I564" i="12"/>
  <c r="J564" i="12"/>
  <c r="K564" i="12"/>
  <c r="L564" i="12"/>
  <c r="M564" i="12"/>
  <c r="B565" i="12"/>
  <c r="C565" i="12"/>
  <c r="D565" i="12"/>
  <c r="E565" i="12"/>
  <c r="F565" i="12"/>
  <c r="G565" i="12"/>
  <c r="H565" i="12"/>
  <c r="I565" i="12"/>
  <c r="J565" i="12"/>
  <c r="K565" i="12"/>
  <c r="L565" i="12"/>
  <c r="M565" i="12"/>
  <c r="B566" i="12"/>
  <c r="C566" i="12"/>
  <c r="D566" i="12"/>
  <c r="E566" i="12"/>
  <c r="F566" i="12"/>
  <c r="G566" i="12"/>
  <c r="H566" i="12"/>
  <c r="I566" i="12"/>
  <c r="J566" i="12"/>
  <c r="K566" i="12"/>
  <c r="L566" i="12"/>
  <c r="M566" i="12"/>
  <c r="B567" i="12"/>
  <c r="C567" i="12"/>
  <c r="D567" i="12"/>
  <c r="E567" i="12"/>
  <c r="F567" i="12"/>
  <c r="G567" i="12"/>
  <c r="H567" i="12"/>
  <c r="I567" i="12"/>
  <c r="J567" i="12"/>
  <c r="K567" i="12"/>
  <c r="L567" i="12"/>
  <c r="M567" i="12"/>
  <c r="B568" i="12"/>
  <c r="C568" i="12"/>
  <c r="D568" i="12"/>
  <c r="E568" i="12"/>
  <c r="F568" i="12"/>
  <c r="G568" i="12"/>
  <c r="H568" i="12"/>
  <c r="I568" i="12"/>
  <c r="J568" i="12"/>
  <c r="K568" i="12"/>
  <c r="L568" i="12"/>
  <c r="M568" i="12"/>
  <c r="B569" i="12"/>
  <c r="C569" i="12"/>
  <c r="D569" i="12"/>
  <c r="E569" i="12"/>
  <c r="F569" i="12"/>
  <c r="G569" i="12"/>
  <c r="H569" i="12"/>
  <c r="I569" i="12"/>
  <c r="J569" i="12"/>
  <c r="K569" i="12"/>
  <c r="L569" i="12"/>
  <c r="M569" i="12"/>
  <c r="B570" i="12"/>
  <c r="C570" i="12"/>
  <c r="D570" i="12"/>
  <c r="E570" i="12"/>
  <c r="F570" i="12"/>
  <c r="G570" i="12"/>
  <c r="H570" i="12"/>
  <c r="I570" i="12"/>
  <c r="J570" i="12"/>
  <c r="K570" i="12"/>
  <c r="L570" i="12"/>
  <c r="M570" i="12"/>
  <c r="B571" i="12"/>
  <c r="C571" i="12"/>
  <c r="D571" i="12"/>
  <c r="E571" i="12"/>
  <c r="F571" i="12"/>
  <c r="G571" i="12"/>
  <c r="H571" i="12"/>
  <c r="I571" i="12"/>
  <c r="J571" i="12"/>
  <c r="K571" i="12"/>
  <c r="L571" i="12"/>
  <c r="M571" i="12"/>
  <c r="B572" i="12"/>
  <c r="C572" i="12"/>
  <c r="D572" i="12"/>
  <c r="E572" i="12"/>
  <c r="F572" i="12"/>
  <c r="G572" i="12"/>
  <c r="H572" i="12"/>
  <c r="I572" i="12"/>
  <c r="J572" i="12"/>
  <c r="K572" i="12"/>
  <c r="L572" i="12"/>
  <c r="M572" i="12"/>
  <c r="B573" i="12"/>
  <c r="C573" i="12"/>
  <c r="D573" i="12"/>
  <c r="E573" i="12"/>
  <c r="F573" i="12"/>
  <c r="G573" i="12"/>
  <c r="H573" i="12"/>
  <c r="I573" i="12"/>
  <c r="J573" i="12"/>
  <c r="K573" i="12"/>
  <c r="L573" i="12"/>
  <c r="M573" i="12"/>
  <c r="B574" i="12"/>
  <c r="C574" i="12"/>
  <c r="D574" i="12"/>
  <c r="E574" i="12"/>
  <c r="F574" i="12"/>
  <c r="G574" i="12"/>
  <c r="H574" i="12"/>
  <c r="I574" i="12"/>
  <c r="J574" i="12"/>
  <c r="K574" i="12"/>
  <c r="L574" i="12"/>
  <c r="M574" i="12"/>
  <c r="B575" i="12"/>
  <c r="C575" i="12"/>
  <c r="D575" i="12"/>
  <c r="E575" i="12"/>
  <c r="F575" i="12"/>
  <c r="G575" i="12"/>
  <c r="H575" i="12"/>
  <c r="I575" i="12"/>
  <c r="J575" i="12"/>
  <c r="K575" i="12"/>
  <c r="L575" i="12"/>
  <c r="M575" i="12"/>
  <c r="B576" i="12"/>
  <c r="C576" i="12"/>
  <c r="D576" i="12"/>
  <c r="E576" i="12"/>
  <c r="F576" i="12"/>
  <c r="G576" i="12"/>
  <c r="H576" i="12"/>
  <c r="I576" i="12"/>
  <c r="J576" i="12"/>
  <c r="K576" i="12"/>
  <c r="L576" i="12"/>
  <c r="M576" i="12"/>
  <c r="B577" i="12"/>
  <c r="C577" i="12"/>
  <c r="D577" i="12"/>
  <c r="E577" i="12"/>
  <c r="F577" i="12"/>
  <c r="G577" i="12"/>
  <c r="H577" i="12"/>
  <c r="I577" i="12"/>
  <c r="J577" i="12"/>
  <c r="K577" i="12"/>
  <c r="L577" i="12"/>
  <c r="M577" i="12"/>
  <c r="B578" i="12"/>
  <c r="C578" i="12"/>
  <c r="D578" i="12"/>
  <c r="E578" i="12"/>
  <c r="F578" i="12"/>
  <c r="G578" i="12"/>
  <c r="H578" i="12"/>
  <c r="I578" i="12"/>
  <c r="J578" i="12"/>
  <c r="K578" i="12"/>
  <c r="L578" i="12"/>
  <c r="M578" i="12"/>
  <c r="A4" i="12"/>
  <c r="A5" i="12"/>
  <c r="A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2" i="12"/>
  <c r="A46" i="12"/>
  <c r="A47" i="12"/>
  <c r="A48" i="12"/>
  <c r="A49" i="12"/>
  <c r="A50" i="12"/>
  <c r="A51" i="12"/>
  <c r="A52" i="12"/>
  <c r="A53" i="12"/>
  <c r="A54" i="12"/>
  <c r="A55" i="12"/>
  <c r="A56" i="12"/>
  <c r="A57" i="12"/>
  <c r="A58" i="12"/>
  <c r="A59" i="12"/>
  <c r="A60" i="12"/>
  <c r="A61" i="12"/>
  <c r="A62" i="12"/>
  <c r="A63" i="12"/>
  <c r="A64" i="12"/>
  <c r="A65" i="12"/>
  <c r="A66" i="12"/>
  <c r="A67" i="12"/>
  <c r="A68" i="12"/>
  <c r="A69" i="12"/>
  <c r="A70" i="12"/>
  <c r="A71" i="12"/>
  <c r="A72" i="12"/>
  <c r="A73" i="12"/>
  <c r="A74" i="12"/>
  <c r="A75" i="12"/>
  <c r="A76" i="12"/>
  <c r="A77" i="12"/>
  <c r="A78" i="12"/>
  <c r="A79" i="12"/>
  <c r="A80" i="12"/>
  <c r="A81" i="12"/>
  <c r="A82" i="12"/>
  <c r="A83" i="12"/>
  <c r="A84" i="12"/>
  <c r="A85" i="12"/>
  <c r="A86" i="12"/>
  <c r="A87" i="12"/>
  <c r="A88" i="12"/>
  <c r="A89" i="12"/>
  <c r="A90" i="12"/>
  <c r="A91" i="12"/>
  <c r="A92" i="12"/>
  <c r="A93" i="12"/>
  <c r="A94" i="12"/>
  <c r="A95" i="12"/>
  <c r="A96" i="12"/>
  <c r="A97" i="12"/>
  <c r="A98" i="12"/>
  <c r="A99" i="12"/>
  <c r="A100" i="12"/>
  <c r="A101" i="12"/>
  <c r="A102" i="12"/>
  <c r="A103" i="12"/>
  <c r="A104" i="12"/>
  <c r="A105" i="12"/>
  <c r="A106" i="12"/>
  <c r="A107" i="12"/>
  <c r="A108" i="12"/>
  <c r="A109" i="12"/>
  <c r="A110" i="12"/>
  <c r="A111" i="12"/>
  <c r="A112" i="12"/>
  <c r="A113" i="12"/>
  <c r="A114" i="12"/>
  <c r="A115" i="12"/>
  <c r="A116" i="12"/>
  <c r="A117" i="12"/>
  <c r="A118" i="12"/>
  <c r="A119" i="12"/>
  <c r="A120" i="12"/>
  <c r="A121" i="12"/>
  <c r="A122" i="12"/>
  <c r="A123" i="12"/>
  <c r="A124" i="12"/>
  <c r="A125" i="12"/>
  <c r="A126" i="12"/>
  <c r="A127" i="12"/>
  <c r="A128" i="12"/>
  <c r="A129" i="12"/>
  <c r="A130" i="12"/>
  <c r="A131" i="12"/>
  <c r="A132" i="12"/>
  <c r="A133" i="12"/>
  <c r="A134" i="12"/>
  <c r="A135" i="12"/>
  <c r="A136" i="12"/>
  <c r="A137" i="12"/>
  <c r="A138" i="12"/>
  <c r="A139" i="12"/>
  <c r="A140" i="12"/>
  <c r="A141" i="12"/>
  <c r="A142" i="12"/>
  <c r="A143" i="12"/>
  <c r="A144" i="12"/>
  <c r="A145" i="12"/>
  <c r="A146" i="12"/>
  <c r="A147" i="12"/>
  <c r="A148" i="12"/>
  <c r="A149" i="12"/>
  <c r="A150" i="12"/>
  <c r="A151" i="12"/>
  <c r="A152" i="12"/>
  <c r="A153" i="12"/>
  <c r="A154" i="12"/>
  <c r="A155" i="12"/>
  <c r="A156" i="12"/>
  <c r="A157" i="12"/>
  <c r="A158" i="12"/>
  <c r="A159" i="12"/>
  <c r="A160" i="12"/>
  <c r="A161" i="12"/>
  <c r="A162" i="12"/>
  <c r="A163" i="12"/>
  <c r="A164" i="12"/>
  <c r="A165" i="12"/>
  <c r="A166" i="12"/>
  <c r="A167" i="12"/>
  <c r="A168" i="12"/>
  <c r="A169" i="12"/>
  <c r="A170" i="12"/>
  <c r="A171" i="12"/>
  <c r="A172" i="12"/>
  <c r="A173" i="12"/>
  <c r="A174" i="12"/>
  <c r="A175" i="12"/>
  <c r="A176" i="12"/>
  <c r="A177" i="12"/>
  <c r="A178" i="12"/>
  <c r="A179" i="12"/>
  <c r="A180" i="12"/>
  <c r="A181" i="12"/>
  <c r="A182" i="12"/>
  <c r="A183" i="12"/>
  <c r="A184" i="12"/>
  <c r="A185" i="12"/>
  <c r="A186" i="12"/>
  <c r="A187" i="12"/>
  <c r="A188" i="12"/>
  <c r="A189" i="12"/>
  <c r="A190" i="12"/>
  <c r="A191" i="12"/>
  <c r="A192" i="12"/>
  <c r="A193" i="12"/>
  <c r="A194" i="12"/>
  <c r="A195" i="12"/>
  <c r="A196" i="12"/>
  <c r="A197" i="12"/>
  <c r="A198" i="12"/>
  <c r="A199" i="12"/>
  <c r="A200" i="12"/>
  <c r="A201" i="12"/>
  <c r="A202" i="12"/>
  <c r="A203" i="12"/>
  <c r="A204" i="12"/>
  <c r="A205" i="12"/>
  <c r="A206" i="12"/>
  <c r="A207" i="12"/>
  <c r="A208" i="12"/>
  <c r="A209" i="12"/>
  <c r="A210" i="12"/>
  <c r="A211" i="12"/>
  <c r="A212" i="12"/>
  <c r="A213" i="12"/>
  <c r="A214" i="12"/>
  <c r="A215" i="12"/>
  <c r="A216" i="12"/>
  <c r="A217" i="12"/>
  <c r="A218" i="12"/>
  <c r="A219" i="12"/>
  <c r="A220" i="12"/>
  <c r="A221" i="12"/>
  <c r="A222" i="12"/>
  <c r="A223" i="12"/>
  <c r="A224" i="12"/>
  <c r="A225" i="12"/>
  <c r="A226" i="12"/>
  <c r="A227" i="12"/>
  <c r="A228" i="12"/>
  <c r="A229" i="12"/>
  <c r="A230" i="12"/>
  <c r="A231" i="12"/>
  <c r="A232" i="12"/>
  <c r="A233" i="12"/>
  <c r="A234" i="12"/>
  <c r="A235" i="12"/>
  <c r="A236" i="12"/>
  <c r="A237" i="12"/>
  <c r="A238" i="12"/>
  <c r="A239" i="12"/>
  <c r="A240" i="12"/>
  <c r="A241" i="12"/>
  <c r="A242" i="12"/>
  <c r="A243" i="12"/>
  <c r="A244" i="12"/>
  <c r="A245" i="12"/>
  <c r="A246" i="12"/>
  <c r="A247" i="12"/>
  <c r="A248" i="12"/>
  <c r="A249" i="12"/>
  <c r="A250" i="12"/>
  <c r="A251" i="12"/>
  <c r="A252" i="12"/>
  <c r="A253" i="12"/>
  <c r="A254" i="12"/>
  <c r="A255" i="12"/>
  <c r="A256" i="12"/>
  <c r="A257" i="12"/>
  <c r="A258" i="12"/>
  <c r="A259" i="12"/>
  <c r="A260" i="12"/>
  <c r="A261" i="12"/>
  <c r="A262" i="12"/>
  <c r="A263" i="12"/>
  <c r="A264" i="12"/>
  <c r="A265" i="12"/>
  <c r="A266" i="12"/>
  <c r="A267" i="12"/>
  <c r="A268" i="12"/>
  <c r="A269" i="12"/>
  <c r="A270" i="12"/>
  <c r="A271" i="12"/>
  <c r="A272" i="12"/>
  <c r="A273" i="12"/>
  <c r="A274" i="12"/>
  <c r="A275" i="12"/>
  <c r="A276" i="12"/>
  <c r="A277" i="12"/>
  <c r="A278" i="12"/>
  <c r="A279" i="12"/>
  <c r="A280" i="12"/>
  <c r="A281" i="12"/>
  <c r="A282" i="12"/>
  <c r="A283" i="12"/>
  <c r="A284" i="12"/>
  <c r="A285" i="12"/>
  <c r="A286" i="12"/>
  <c r="A287" i="12"/>
  <c r="A288" i="12"/>
  <c r="A289" i="12"/>
  <c r="A290" i="12"/>
  <c r="A291" i="12"/>
  <c r="A292" i="12"/>
  <c r="A293" i="12"/>
  <c r="A294" i="12"/>
  <c r="A295" i="12"/>
  <c r="A296" i="12"/>
  <c r="A297" i="12"/>
  <c r="A298" i="12"/>
  <c r="A299" i="12"/>
  <c r="A300" i="12"/>
  <c r="A301" i="12"/>
  <c r="A302" i="12"/>
  <c r="A303" i="12"/>
  <c r="A304" i="12"/>
  <c r="A305" i="12"/>
  <c r="A306" i="12"/>
  <c r="A307" i="12"/>
  <c r="A308" i="12"/>
  <c r="A309" i="12"/>
  <c r="A310" i="12"/>
  <c r="A311" i="12"/>
  <c r="A312" i="12"/>
  <c r="A313" i="12"/>
  <c r="A314" i="12"/>
  <c r="A315" i="12"/>
  <c r="A316" i="12"/>
  <c r="A317" i="12"/>
  <c r="A318" i="12"/>
  <c r="A319" i="12"/>
  <c r="A320" i="12"/>
  <c r="A321" i="12"/>
  <c r="A322" i="12"/>
  <c r="A323" i="12"/>
  <c r="A324" i="12"/>
  <c r="A325" i="12"/>
  <c r="A326" i="12"/>
  <c r="A327" i="12"/>
  <c r="A328" i="12"/>
  <c r="A329" i="12"/>
  <c r="A330" i="12"/>
  <c r="A331" i="12"/>
  <c r="A332" i="12"/>
  <c r="A333" i="12"/>
  <c r="A334" i="12"/>
  <c r="A335" i="12"/>
  <c r="A336" i="12"/>
  <c r="A337" i="12"/>
  <c r="A338" i="12"/>
  <c r="A339" i="12"/>
  <c r="A340" i="12"/>
  <c r="A341" i="12"/>
  <c r="A342" i="12"/>
  <c r="A343" i="12"/>
  <c r="A344" i="12"/>
  <c r="A345" i="12"/>
  <c r="A346" i="12"/>
  <c r="A347" i="12"/>
  <c r="A348" i="12"/>
  <c r="A349" i="12"/>
  <c r="A350" i="12"/>
  <c r="A351" i="12"/>
  <c r="A352" i="12"/>
  <c r="A353" i="12"/>
  <c r="A354" i="12"/>
  <c r="A355" i="12"/>
  <c r="A356" i="12"/>
  <c r="A357" i="12"/>
  <c r="A358" i="12"/>
  <c r="A359" i="12"/>
  <c r="A360" i="12"/>
  <c r="A361" i="12"/>
  <c r="A362" i="12"/>
  <c r="A363" i="12"/>
  <c r="A364" i="12"/>
  <c r="A365" i="12"/>
  <c r="A366" i="12"/>
  <c r="A367" i="12"/>
  <c r="A368" i="12"/>
  <c r="A369" i="12"/>
  <c r="A370" i="12"/>
  <c r="A371" i="12"/>
  <c r="A372" i="12"/>
  <c r="A373" i="12"/>
  <c r="A374" i="12"/>
  <c r="A375" i="12"/>
  <c r="A376" i="12"/>
  <c r="A377" i="12"/>
  <c r="A378" i="12"/>
  <c r="A379" i="12"/>
  <c r="A380" i="12"/>
  <c r="A381" i="12"/>
  <c r="A382" i="12"/>
  <c r="A383" i="12"/>
  <c r="A384" i="12"/>
  <c r="A385" i="12"/>
  <c r="A386" i="12"/>
  <c r="A387" i="12"/>
  <c r="A388" i="12"/>
  <c r="A389" i="12"/>
  <c r="A390" i="12"/>
  <c r="A391" i="12"/>
  <c r="A392" i="12"/>
  <c r="A393" i="12"/>
  <c r="A394" i="12"/>
  <c r="A395" i="12"/>
  <c r="A396" i="12"/>
  <c r="A397" i="12"/>
  <c r="A398" i="12"/>
  <c r="A399" i="12"/>
  <c r="A400" i="12"/>
  <c r="A401" i="12"/>
  <c r="A402" i="12"/>
  <c r="A403" i="12"/>
  <c r="A404" i="12"/>
  <c r="A405" i="12"/>
  <c r="A406" i="12"/>
  <c r="A407" i="12"/>
  <c r="A408" i="12"/>
  <c r="A409" i="12"/>
  <c r="A410" i="12"/>
  <c r="A411" i="12"/>
  <c r="A412" i="12"/>
  <c r="A413" i="12"/>
  <c r="A414" i="12"/>
  <c r="A415" i="12"/>
  <c r="A416" i="12"/>
  <c r="A417" i="12"/>
  <c r="A418" i="12"/>
  <c r="A419" i="12"/>
  <c r="A420" i="12"/>
  <c r="A421" i="12"/>
  <c r="A422" i="12"/>
  <c r="A423" i="12"/>
  <c r="A424" i="12"/>
  <c r="A425" i="12"/>
  <c r="A426" i="12"/>
  <c r="A427" i="12"/>
  <c r="A428" i="12"/>
  <c r="A429" i="12"/>
  <c r="A430" i="12"/>
  <c r="A431" i="12"/>
  <c r="A432" i="12"/>
  <c r="A433" i="12"/>
  <c r="A434" i="12"/>
  <c r="A435" i="12"/>
  <c r="A436" i="12"/>
  <c r="A437" i="12"/>
  <c r="A438" i="12"/>
  <c r="A439" i="12"/>
  <c r="A440" i="12"/>
  <c r="A441" i="12"/>
  <c r="A442" i="12"/>
  <c r="A443" i="12"/>
  <c r="A444" i="12"/>
  <c r="A445" i="12"/>
  <c r="A446" i="12"/>
  <c r="A447" i="12"/>
  <c r="A448" i="12"/>
  <c r="A449" i="12"/>
  <c r="A450" i="12"/>
  <c r="A451" i="12"/>
  <c r="A452" i="12"/>
  <c r="A453" i="12"/>
  <c r="A454" i="12"/>
  <c r="A455" i="12"/>
  <c r="A456" i="12"/>
  <c r="A457" i="12"/>
  <c r="A458" i="12"/>
  <c r="A459" i="12"/>
  <c r="A460" i="12"/>
  <c r="A461" i="12"/>
  <c r="A462" i="12"/>
  <c r="A463" i="12"/>
  <c r="A464" i="12"/>
  <c r="A465" i="12"/>
  <c r="A466" i="12"/>
  <c r="A467" i="12"/>
  <c r="A468" i="12"/>
  <c r="A469" i="12"/>
  <c r="A470" i="12"/>
  <c r="A471" i="12"/>
  <c r="A472" i="12"/>
  <c r="A473" i="12"/>
  <c r="A474" i="12"/>
  <c r="A475" i="12"/>
  <c r="A476" i="12"/>
  <c r="A477" i="12"/>
  <c r="A478" i="12"/>
  <c r="A479" i="12"/>
  <c r="A480" i="12"/>
  <c r="A481" i="12"/>
  <c r="A482" i="12"/>
  <c r="A483" i="12"/>
  <c r="A484" i="12"/>
  <c r="A485" i="12"/>
  <c r="A486" i="12"/>
  <c r="A487" i="12"/>
  <c r="A488" i="12"/>
  <c r="A489" i="12"/>
  <c r="A490" i="12"/>
  <c r="A491" i="12"/>
  <c r="A492" i="12"/>
  <c r="A493" i="12"/>
  <c r="A494" i="12"/>
  <c r="A495" i="12"/>
  <c r="A496" i="12"/>
  <c r="A497" i="12"/>
  <c r="A498" i="12"/>
  <c r="A499" i="12"/>
  <c r="A500" i="12"/>
  <c r="A501" i="12"/>
  <c r="A502" i="12"/>
  <c r="A503" i="12"/>
  <c r="A504" i="12"/>
  <c r="A505" i="12"/>
  <c r="A506" i="12"/>
  <c r="A507" i="12"/>
  <c r="A508" i="12"/>
  <c r="A509" i="12"/>
  <c r="A510" i="12"/>
  <c r="A511" i="12"/>
  <c r="A512" i="12"/>
  <c r="A513" i="12"/>
  <c r="A514" i="12"/>
  <c r="A515" i="12"/>
  <c r="A516" i="12"/>
  <c r="A517" i="12"/>
  <c r="A518" i="12"/>
  <c r="A519" i="12"/>
  <c r="A520" i="12"/>
  <c r="A521" i="12"/>
  <c r="A522" i="12"/>
  <c r="A523" i="12"/>
  <c r="A524" i="12"/>
  <c r="A525" i="12"/>
  <c r="A526" i="12"/>
  <c r="A527" i="12"/>
  <c r="A528" i="12"/>
  <c r="A529" i="12"/>
  <c r="A530" i="12"/>
  <c r="A531" i="12"/>
  <c r="A532" i="12"/>
  <c r="A533" i="12"/>
  <c r="A534" i="12"/>
  <c r="A535" i="12"/>
  <c r="A536" i="12"/>
  <c r="A537" i="12"/>
  <c r="A538" i="12"/>
  <c r="A539" i="12"/>
  <c r="A540" i="12"/>
  <c r="A541" i="12"/>
  <c r="A542" i="12"/>
  <c r="A543" i="12"/>
  <c r="A544" i="12"/>
  <c r="A545" i="12"/>
  <c r="A546" i="12"/>
  <c r="A547" i="12"/>
  <c r="A548" i="12"/>
  <c r="A549" i="12"/>
  <c r="A550" i="12"/>
  <c r="A551" i="12"/>
  <c r="A552" i="12"/>
  <c r="A553" i="12"/>
  <c r="A554" i="12"/>
  <c r="A555" i="12"/>
  <c r="A556" i="12"/>
  <c r="A557" i="12"/>
  <c r="A558" i="12"/>
  <c r="A559" i="12"/>
  <c r="A560" i="12"/>
  <c r="A561" i="12"/>
  <c r="A562" i="12"/>
  <c r="A563" i="12"/>
  <c r="A564" i="12"/>
  <c r="A565" i="12"/>
  <c r="A566" i="12"/>
  <c r="A567" i="12"/>
  <c r="A568" i="12"/>
  <c r="A569" i="12"/>
  <c r="A570" i="12"/>
  <c r="A571" i="12"/>
  <c r="A572" i="12"/>
  <c r="A573" i="12"/>
  <c r="A574" i="12"/>
  <c r="A575" i="12"/>
  <c r="A576" i="12"/>
  <c r="A577" i="12"/>
  <c r="A578" i="12"/>
  <c r="A579" i="12"/>
  <c r="A580" i="12"/>
  <c r="A581" i="12"/>
  <c r="A582" i="12"/>
  <c r="A583" i="12"/>
  <c r="A584" i="12"/>
  <c r="A585" i="12"/>
  <c r="A586" i="12"/>
  <c r="A587" i="12"/>
  <c r="A588" i="12"/>
  <c r="A589" i="12"/>
  <c r="A590" i="12"/>
  <c r="A591" i="12"/>
  <c r="A592" i="12"/>
  <c r="A593" i="12"/>
  <c r="A594" i="12"/>
  <c r="A595" i="12"/>
  <c r="A596" i="12"/>
  <c r="A597" i="12"/>
  <c r="A598" i="12"/>
  <c r="A599" i="12"/>
  <c r="A600" i="12"/>
  <c r="A601" i="12"/>
  <c r="A602" i="12"/>
  <c r="A603" i="12"/>
  <c r="A604" i="12"/>
  <c r="A605" i="12"/>
  <c r="A606" i="12"/>
  <c r="A607" i="12"/>
  <c r="A608" i="12"/>
  <c r="A609" i="12"/>
  <c r="A610" i="12"/>
  <c r="A611" i="12"/>
  <c r="A612" i="12"/>
  <c r="A613" i="12"/>
  <c r="A614" i="12"/>
  <c r="A615" i="12"/>
  <c r="A616" i="12"/>
  <c r="A617" i="12"/>
  <c r="A618" i="12"/>
  <c r="A619" i="12"/>
  <c r="A620" i="12"/>
  <c r="A621" i="12"/>
  <c r="A622" i="12"/>
  <c r="A623" i="12"/>
  <c r="A624" i="12"/>
  <c r="A625" i="12"/>
  <c r="A626" i="12"/>
  <c r="A627" i="12"/>
  <c r="A628" i="12"/>
  <c r="A629" i="12"/>
  <c r="A630" i="12"/>
  <c r="A631" i="12"/>
  <c r="A632" i="12"/>
  <c r="A633" i="12"/>
  <c r="A634" i="12"/>
  <c r="A635" i="12"/>
  <c r="A636" i="12"/>
  <c r="A637" i="12"/>
  <c r="A638" i="12"/>
  <c r="A639" i="12"/>
  <c r="A640" i="12"/>
  <c r="A641" i="12"/>
  <c r="A642" i="12"/>
  <c r="A643" i="12"/>
  <c r="A644" i="12"/>
  <c r="A645" i="12"/>
  <c r="A646" i="12"/>
  <c r="A647" i="12"/>
  <c r="A648" i="12"/>
  <c r="A649" i="12"/>
  <c r="A650" i="12"/>
  <c r="A651" i="12"/>
  <c r="A652" i="12"/>
  <c r="A653" i="12"/>
  <c r="A654" i="12"/>
  <c r="A655" i="12"/>
  <c r="A656" i="12"/>
  <c r="A657" i="12"/>
  <c r="A658" i="12"/>
  <c r="A659" i="12"/>
  <c r="A660" i="12"/>
  <c r="A661" i="12"/>
  <c r="A662" i="12"/>
  <c r="A663" i="12"/>
  <c r="A664" i="12"/>
  <c r="A665" i="12"/>
  <c r="A666" i="12"/>
  <c r="A667" i="12"/>
  <c r="A668" i="12"/>
  <c r="A669" i="12"/>
  <c r="A670" i="12"/>
  <c r="A671" i="12"/>
  <c r="A672" i="12"/>
  <c r="A673" i="12"/>
  <c r="A674" i="12"/>
  <c r="A675" i="12"/>
  <c r="A676" i="12"/>
  <c r="A677" i="12"/>
  <c r="A678" i="12"/>
  <c r="A679" i="12"/>
  <c r="A680" i="12"/>
  <c r="A681" i="12"/>
  <c r="A682" i="12"/>
  <c r="A683" i="12"/>
  <c r="A684" i="12"/>
  <c r="A685" i="12"/>
  <c r="A686" i="12"/>
  <c r="A687" i="12"/>
  <c r="A688" i="12"/>
  <c r="A689" i="12"/>
  <c r="A690" i="12"/>
  <c r="A691" i="12"/>
  <c r="A692" i="12"/>
  <c r="A693" i="12"/>
  <c r="A694" i="12"/>
  <c r="A695" i="12"/>
  <c r="A696" i="12"/>
  <c r="A697" i="12"/>
  <c r="A698" i="12"/>
  <c r="A699" i="12"/>
  <c r="A700" i="12"/>
  <c r="A701" i="12"/>
  <c r="A702" i="12"/>
  <c r="A703" i="12"/>
  <c r="A704" i="12"/>
  <c r="A705" i="12"/>
  <c r="A706" i="12"/>
  <c r="A707" i="12"/>
  <c r="A708" i="12"/>
  <c r="A709" i="12"/>
  <c r="A710" i="12"/>
  <c r="A711" i="12"/>
  <c r="A712" i="12"/>
  <c r="A713" i="12"/>
  <c r="A714" i="12"/>
  <c r="A715" i="12"/>
  <c r="A716" i="12"/>
  <c r="A717" i="12"/>
  <c r="A718" i="12"/>
  <c r="A719" i="12"/>
  <c r="A720" i="12"/>
  <c r="A721" i="12"/>
  <c r="A722" i="12"/>
  <c r="A723" i="12"/>
  <c r="A724" i="12"/>
  <c r="A725" i="12"/>
  <c r="A726" i="12"/>
  <c r="A727" i="12"/>
  <c r="A728" i="12"/>
  <c r="A729" i="12"/>
  <c r="A730" i="12"/>
  <c r="A731" i="12"/>
  <c r="A732" i="12"/>
  <c r="A733" i="12"/>
  <c r="A734" i="12"/>
  <c r="A735" i="12"/>
  <c r="A736" i="12"/>
  <c r="A737" i="12"/>
  <c r="A738" i="12"/>
  <c r="A739" i="12"/>
  <c r="A740" i="12"/>
  <c r="A741" i="12"/>
  <c r="A742" i="12"/>
  <c r="A743" i="12"/>
  <c r="A744" i="12"/>
  <c r="A745" i="12"/>
  <c r="A746" i="12"/>
  <c r="A747" i="12"/>
  <c r="A748" i="12"/>
  <c r="A749" i="12"/>
  <c r="A750" i="12"/>
  <c r="A751" i="12"/>
  <c r="A752" i="12"/>
  <c r="A753" i="12"/>
  <c r="A754" i="12"/>
  <c r="A755" i="12"/>
  <c r="A756" i="12"/>
  <c r="A757" i="12"/>
  <c r="A758" i="12"/>
  <c r="A759" i="12"/>
  <c r="A760" i="12"/>
  <c r="A761" i="12"/>
  <c r="A762" i="12"/>
  <c r="A763" i="12"/>
  <c r="A764" i="12"/>
  <c r="A765" i="12"/>
  <c r="A766" i="12"/>
  <c r="A767" i="12"/>
  <c r="A768" i="12"/>
  <c r="A769" i="12"/>
  <c r="A770" i="12"/>
  <c r="A771" i="12"/>
  <c r="A772" i="12"/>
  <c r="A773" i="12"/>
  <c r="A774" i="12"/>
  <c r="A775" i="12"/>
  <c r="A776" i="12"/>
  <c r="A777" i="12"/>
  <c r="A778" i="12"/>
  <c r="A779" i="12"/>
  <c r="A780" i="12"/>
  <c r="A781" i="12"/>
  <c r="A782" i="12"/>
  <c r="A783" i="12"/>
  <c r="A784" i="12"/>
  <c r="A785" i="12"/>
  <c r="A786" i="12"/>
  <c r="A787" i="12"/>
  <c r="A788" i="12"/>
  <c r="A789" i="12"/>
  <c r="A790" i="12"/>
  <c r="A791" i="12"/>
  <c r="A792" i="12"/>
  <c r="A793" i="12"/>
  <c r="A794" i="12"/>
  <c r="A795" i="12"/>
  <c r="A796" i="12"/>
  <c r="A797" i="12"/>
  <c r="A798" i="12"/>
  <c r="A799" i="12"/>
  <c r="A800" i="12"/>
  <c r="A801" i="12"/>
  <c r="A802" i="12"/>
  <c r="A803" i="12"/>
  <c r="A804" i="12"/>
  <c r="A805" i="12"/>
  <c r="A806" i="12"/>
  <c r="A807" i="12"/>
  <c r="A808" i="12"/>
  <c r="A809" i="12"/>
  <c r="A810" i="12"/>
  <c r="A811" i="12"/>
  <c r="A812" i="12"/>
  <c r="A813" i="12"/>
  <c r="A814" i="12"/>
  <c r="A815" i="12"/>
  <c r="A816" i="12"/>
  <c r="A817" i="12"/>
  <c r="A818" i="12"/>
  <c r="A819" i="12"/>
  <c r="A820" i="12"/>
  <c r="A821" i="12"/>
  <c r="A822" i="12"/>
  <c r="A823" i="12"/>
  <c r="A824" i="12"/>
  <c r="A825" i="12"/>
  <c r="A826" i="12"/>
  <c r="A827" i="12"/>
  <c r="A828" i="12"/>
  <c r="A829" i="12"/>
  <c r="A830" i="12"/>
  <c r="A831" i="12"/>
  <c r="A832" i="12"/>
  <c r="A833" i="12"/>
  <c r="A834" i="12"/>
  <c r="A835" i="12"/>
  <c r="A836" i="12"/>
  <c r="A837" i="12"/>
  <c r="A838" i="12"/>
  <c r="A839" i="12"/>
  <c r="A840" i="12"/>
  <c r="A841" i="12"/>
  <c r="A842" i="12"/>
  <c r="A843" i="12"/>
  <c r="A844" i="12"/>
  <c r="A845" i="12"/>
  <c r="A846" i="12"/>
  <c r="A847" i="12"/>
  <c r="A848" i="12"/>
  <c r="A849" i="12"/>
  <c r="A850" i="12"/>
  <c r="A851" i="12"/>
  <c r="A852" i="12"/>
  <c r="A3" i="12"/>
  <c r="A2" i="12"/>
  <c r="Z76" i="3" l="1"/>
  <c r="W80" i="3"/>
  <c r="H43" i="12"/>
  <c r="Y80" i="3"/>
  <c r="M43" i="12"/>
  <c r="P80" i="3"/>
  <c r="V80" i="3"/>
  <c r="Q80" i="3"/>
  <c r="AA80" i="3"/>
  <c r="O80" i="3"/>
  <c r="S80" i="3"/>
  <c r="T80" i="3"/>
  <c r="U80" i="3"/>
  <c r="R80" i="3"/>
  <c r="X80" i="3"/>
  <c r="Y79" i="3"/>
  <c r="I42" i="12"/>
  <c r="V79" i="3"/>
  <c r="H42" i="12"/>
  <c r="U79" i="3"/>
  <c r="G42" i="12"/>
  <c r="T79" i="3"/>
  <c r="X79" i="3"/>
  <c r="AA79" i="3"/>
  <c r="D42" i="12"/>
  <c r="Q79" i="3"/>
  <c r="C42" i="12"/>
  <c r="P79" i="3"/>
  <c r="B42" i="12"/>
  <c r="O79" i="3"/>
  <c r="F42" i="12"/>
  <c r="S79" i="3"/>
  <c r="E42" i="12"/>
  <c r="R79" i="3"/>
  <c r="W79" i="3"/>
  <c r="W78" i="3"/>
  <c r="S78" i="3"/>
  <c r="P78" i="3"/>
  <c r="U78" i="3"/>
  <c r="M41" i="12"/>
  <c r="L41" i="12"/>
  <c r="Y78" i="3"/>
  <c r="K41" i="12"/>
  <c r="X78" i="3"/>
  <c r="O78" i="3"/>
  <c r="Q78" i="3"/>
  <c r="T78" i="3"/>
  <c r="V78" i="3"/>
  <c r="Q77" i="3"/>
  <c r="O77" i="3"/>
  <c r="T77" i="3"/>
  <c r="U77" i="3"/>
  <c r="M40" i="12"/>
  <c r="E458" i="13" s="1" a="1"/>
  <c r="E458" i="13" s="1"/>
  <c r="P77" i="3"/>
  <c r="X77" i="3"/>
  <c r="V77" i="3"/>
  <c r="S77" i="3"/>
  <c r="W77" i="3"/>
  <c r="Z77" i="3"/>
  <c r="Y77" i="3"/>
  <c r="R77" i="3"/>
  <c r="AA77" i="3"/>
  <c r="W76" i="3"/>
  <c r="J51" i="12"/>
  <c r="T75" i="3"/>
  <c r="X76" i="3"/>
  <c r="R76" i="3"/>
  <c r="S76" i="3"/>
  <c r="T76" i="3"/>
  <c r="U76" i="3"/>
  <c r="V76" i="3"/>
  <c r="K51" i="12"/>
  <c r="Y76" i="3"/>
  <c r="AA76" i="3"/>
  <c r="P76" i="3"/>
  <c r="Q76" i="3"/>
  <c r="O76" i="3"/>
  <c r="U73" i="3"/>
  <c r="U75" i="3"/>
  <c r="S75" i="3"/>
  <c r="V75" i="3"/>
  <c r="W75" i="3"/>
  <c r="T72" i="3"/>
  <c r="S72" i="3"/>
  <c r="X75" i="3"/>
  <c r="C38" i="12"/>
  <c r="Y75" i="3"/>
  <c r="M38" i="12"/>
  <c r="O75" i="3"/>
  <c r="P72" i="3"/>
  <c r="R73" i="3"/>
  <c r="AA75" i="3"/>
  <c r="P75" i="3"/>
  <c r="Q75" i="3"/>
  <c r="U74" i="3"/>
  <c r="G38" i="12"/>
  <c r="R75" i="3"/>
  <c r="T73" i="3"/>
  <c r="U72" i="3"/>
  <c r="X73" i="3"/>
  <c r="K48" i="12"/>
  <c r="Q72" i="3"/>
  <c r="H48" i="12"/>
  <c r="G35" i="12"/>
  <c r="S74" i="3"/>
  <c r="O73" i="3"/>
  <c r="Q73" i="3"/>
  <c r="T74" i="3"/>
  <c r="Z72" i="3"/>
  <c r="Q74" i="3"/>
  <c r="S73" i="3"/>
  <c r="W74" i="3"/>
  <c r="W73" i="3"/>
  <c r="B49" i="12"/>
  <c r="O72" i="3"/>
  <c r="P74" i="3"/>
  <c r="G48" i="12"/>
  <c r="AA72" i="3"/>
  <c r="R74" i="3"/>
  <c r="D35" i="12"/>
  <c r="W72" i="3"/>
  <c r="G37" i="12"/>
  <c r="D37" i="12"/>
  <c r="C37" i="12"/>
  <c r="F35" i="12"/>
  <c r="K37" i="12"/>
  <c r="H37" i="12"/>
  <c r="P73" i="3"/>
  <c r="Y73" i="3"/>
  <c r="E37" i="12"/>
  <c r="Z73" i="3"/>
  <c r="R72" i="3"/>
  <c r="X72" i="3"/>
  <c r="V74" i="3"/>
  <c r="J47" i="12"/>
  <c r="V73" i="3"/>
  <c r="A317" i="13"/>
  <c r="A318" i="13"/>
  <c r="A319" i="13"/>
  <c r="A320" i="13"/>
  <c r="A321" i="13"/>
  <c r="A322" i="13"/>
  <c r="A323" i="13"/>
  <c r="A314" i="13"/>
  <c r="A325" i="13"/>
  <c r="A324" i="13"/>
  <c r="A315" i="13"/>
  <c r="A316" i="13"/>
  <c r="A27" i="13"/>
  <c r="A28" i="13"/>
  <c r="A29" i="13"/>
  <c r="A31" i="13"/>
  <c r="A32" i="13"/>
  <c r="A34" i="13"/>
  <c r="A33" i="13"/>
  <c r="A26" i="13"/>
  <c r="A30" i="13"/>
  <c r="A36" i="13"/>
  <c r="A35" i="13"/>
  <c r="A37" i="13"/>
  <c r="L48" i="12"/>
  <c r="A303" i="13"/>
  <c r="A302" i="13"/>
  <c r="A305" i="13"/>
  <c r="A306" i="13"/>
  <c r="A307" i="13"/>
  <c r="A308" i="13"/>
  <c r="A309" i="13"/>
  <c r="A312" i="13"/>
  <c r="A310" i="13"/>
  <c r="A304" i="13"/>
  <c r="A311" i="13"/>
  <c r="A313" i="13"/>
  <c r="Y74" i="3"/>
  <c r="A255" i="13"/>
  <c r="A256" i="13"/>
  <c r="A257" i="13"/>
  <c r="A258" i="13"/>
  <c r="A259" i="13"/>
  <c r="A260" i="13"/>
  <c r="A262" i="13"/>
  <c r="A264" i="13"/>
  <c r="A265" i="13"/>
  <c r="A261" i="13"/>
  <c r="A263" i="13"/>
  <c r="A254" i="13"/>
  <c r="F37" i="12"/>
  <c r="AA74" i="3"/>
  <c r="M49" i="12"/>
  <c r="A245" i="13"/>
  <c r="A246" i="13"/>
  <c r="A248" i="13"/>
  <c r="A247" i="13"/>
  <c r="A249" i="13"/>
  <c r="A250" i="13"/>
  <c r="A251" i="13"/>
  <c r="A253" i="13"/>
  <c r="A243" i="13"/>
  <c r="A244" i="13"/>
  <c r="A252" i="13"/>
  <c r="A242" i="13"/>
  <c r="A284" i="13"/>
  <c r="A285" i="13"/>
  <c r="A286" i="13"/>
  <c r="A289" i="13"/>
  <c r="A287" i="13"/>
  <c r="A279" i="13"/>
  <c r="A278" i="13"/>
  <c r="A280" i="13"/>
  <c r="A281" i="13"/>
  <c r="A282" i="13"/>
  <c r="A288" i="13"/>
  <c r="A283" i="13"/>
  <c r="A233" i="13"/>
  <c r="A234" i="13"/>
  <c r="A235" i="13"/>
  <c r="A237" i="13"/>
  <c r="A239" i="13"/>
  <c r="A238" i="13"/>
  <c r="A240" i="13"/>
  <c r="A230" i="13"/>
  <c r="A241" i="13"/>
  <c r="A232" i="13"/>
  <c r="A231" i="13"/>
  <c r="A236" i="13"/>
  <c r="E48" i="12"/>
  <c r="A225" i="13"/>
  <c r="A226" i="13"/>
  <c r="A228" i="13"/>
  <c r="A229" i="13"/>
  <c r="A218" i="13"/>
  <c r="A220" i="13"/>
  <c r="A221" i="13"/>
  <c r="A222" i="13"/>
  <c r="A223" i="13"/>
  <c r="A224" i="13"/>
  <c r="A219" i="13"/>
  <c r="A227" i="13"/>
  <c r="D48" i="12"/>
  <c r="V72" i="3"/>
  <c r="A214" i="13"/>
  <c r="A216" i="13"/>
  <c r="A206" i="13"/>
  <c r="A217" i="13"/>
  <c r="A208" i="13"/>
  <c r="A209" i="13"/>
  <c r="A215" i="13"/>
  <c r="A207" i="13"/>
  <c r="A210" i="13"/>
  <c r="A211" i="13"/>
  <c r="A212" i="13"/>
  <c r="A213" i="13"/>
  <c r="A270" i="13"/>
  <c r="A271" i="13"/>
  <c r="A273" i="13"/>
  <c r="A274" i="13"/>
  <c r="A275" i="13"/>
  <c r="A276" i="13"/>
  <c r="A277" i="13"/>
  <c r="A267" i="13"/>
  <c r="A268" i="13"/>
  <c r="A266" i="13"/>
  <c r="A269" i="13"/>
  <c r="A272" i="13"/>
  <c r="A204" i="13"/>
  <c r="A205" i="13"/>
  <c r="A196" i="13"/>
  <c r="A194" i="13"/>
  <c r="A197" i="13"/>
  <c r="A198" i="13"/>
  <c r="A199" i="13"/>
  <c r="A200" i="13"/>
  <c r="A201" i="13"/>
  <c r="A203" i="13"/>
  <c r="A195" i="13"/>
  <c r="A202" i="13"/>
  <c r="AA73" i="3"/>
  <c r="A191" i="13"/>
  <c r="A193" i="13"/>
  <c r="A183" i="13"/>
  <c r="A184" i="13"/>
  <c r="A192" i="13"/>
  <c r="A185" i="13"/>
  <c r="A186" i="13"/>
  <c r="A187" i="13"/>
  <c r="A189" i="13"/>
  <c r="A188" i="13"/>
  <c r="A190" i="13"/>
  <c r="A182" i="13"/>
  <c r="H47" i="12"/>
  <c r="Y72" i="3"/>
  <c r="A298" i="13"/>
  <c r="A291" i="13"/>
  <c r="A300" i="13"/>
  <c r="A292" i="13"/>
  <c r="A290" i="13"/>
  <c r="A293" i="13"/>
  <c r="A301" i="13"/>
  <c r="A294" i="13"/>
  <c r="A295" i="13"/>
  <c r="A299" i="13"/>
  <c r="A296" i="13"/>
  <c r="A297" i="13"/>
  <c r="A419" i="13"/>
  <c r="A421" i="13"/>
  <c r="A410" i="13"/>
  <c r="A411" i="13"/>
  <c r="A412" i="13"/>
  <c r="A413" i="13"/>
  <c r="A414" i="13"/>
  <c r="A416" i="13"/>
  <c r="A415" i="13"/>
  <c r="A417" i="13"/>
  <c r="A418" i="13"/>
  <c r="A420" i="13"/>
  <c r="A146" i="13"/>
  <c r="A148" i="13"/>
  <c r="A149" i="13"/>
  <c r="A150" i="13"/>
  <c r="A152" i="13"/>
  <c r="A147" i="13"/>
  <c r="A151" i="13"/>
  <c r="A157" i="13"/>
  <c r="A156" i="13"/>
  <c r="A153" i="13"/>
  <c r="A154" i="13"/>
  <c r="A155" i="13"/>
  <c r="A132" i="13"/>
  <c r="A133" i="13"/>
  <c r="A124" i="13"/>
  <c r="A123" i="13"/>
  <c r="A125" i="13"/>
  <c r="A126" i="13"/>
  <c r="A127" i="13"/>
  <c r="A128" i="13"/>
  <c r="A129" i="13"/>
  <c r="A130" i="13"/>
  <c r="A122" i="13"/>
  <c r="A131" i="13"/>
  <c r="A399" i="13"/>
  <c r="A400" i="13"/>
  <c r="A401" i="13"/>
  <c r="A402" i="13"/>
  <c r="A404" i="13"/>
  <c r="A405" i="13"/>
  <c r="A398" i="13"/>
  <c r="A406" i="13"/>
  <c r="A407" i="13"/>
  <c r="A408" i="13"/>
  <c r="A409" i="13"/>
  <c r="A403" i="13"/>
  <c r="A110" i="13"/>
  <c r="A111" i="13"/>
  <c r="A113" i="13"/>
  <c r="A112" i="13"/>
  <c r="A115" i="13"/>
  <c r="A116" i="13"/>
  <c r="A117" i="13"/>
  <c r="A121" i="13"/>
  <c r="A120" i="13"/>
  <c r="A119" i="13"/>
  <c r="A114" i="13"/>
  <c r="A118" i="13"/>
  <c r="A135" i="13"/>
  <c r="A134" i="13"/>
  <c r="A138" i="13"/>
  <c r="A137" i="13"/>
  <c r="A140" i="13"/>
  <c r="A141" i="13"/>
  <c r="A143" i="13"/>
  <c r="A144" i="13"/>
  <c r="A145" i="13"/>
  <c r="A142" i="13"/>
  <c r="A139" i="13"/>
  <c r="A136" i="13"/>
  <c r="A3" i="13"/>
  <c r="A4" i="13"/>
  <c r="A6" i="13"/>
  <c r="A5" i="13"/>
  <c r="A7" i="13"/>
  <c r="A8" i="13"/>
  <c r="A10" i="13"/>
  <c r="A11" i="13"/>
  <c r="A13" i="13"/>
  <c r="A12" i="13"/>
  <c r="A9" i="13"/>
  <c r="A2" i="13"/>
  <c r="A159" i="13"/>
  <c r="A161" i="13"/>
  <c r="A163" i="13"/>
  <c r="A164" i="13"/>
  <c r="A166" i="13"/>
  <c r="A167" i="13"/>
  <c r="A162" i="13"/>
  <c r="A165" i="13"/>
  <c r="A168" i="13"/>
  <c r="A158" i="13"/>
  <c r="A169" i="13"/>
  <c r="A160" i="13"/>
  <c r="A387" i="13"/>
  <c r="A389" i="13"/>
  <c r="A390" i="13"/>
  <c r="A391" i="13"/>
  <c r="A392" i="13"/>
  <c r="A393" i="13"/>
  <c r="A394" i="13"/>
  <c r="A396" i="13"/>
  <c r="A397" i="13"/>
  <c r="A386" i="13"/>
  <c r="A395" i="13"/>
  <c r="A388" i="13"/>
  <c r="A98" i="13"/>
  <c r="A100" i="13"/>
  <c r="A101" i="13"/>
  <c r="A103" i="13"/>
  <c r="A104" i="13"/>
  <c r="A99" i="13"/>
  <c r="A102" i="13"/>
  <c r="A105" i="13"/>
  <c r="A106" i="13"/>
  <c r="A108" i="13"/>
  <c r="A107" i="13"/>
  <c r="A109" i="13"/>
  <c r="A15" i="13"/>
  <c r="A16" i="13"/>
  <c r="A17" i="13"/>
  <c r="A18" i="13"/>
  <c r="A20" i="13"/>
  <c r="A21" i="13"/>
  <c r="A22" i="13"/>
  <c r="A23" i="13"/>
  <c r="A19" i="13"/>
  <c r="A14" i="13"/>
  <c r="A24" i="13"/>
  <c r="A25" i="13"/>
  <c r="A377" i="13"/>
  <c r="A379" i="13"/>
  <c r="A380" i="13"/>
  <c r="A381" i="13"/>
  <c r="A382" i="13"/>
  <c r="A385" i="13"/>
  <c r="A383" i="13"/>
  <c r="A374" i="13"/>
  <c r="A384" i="13"/>
  <c r="A375" i="13"/>
  <c r="A376" i="13"/>
  <c r="A378" i="13"/>
  <c r="A86" i="13"/>
  <c r="A87" i="13"/>
  <c r="A89" i="13"/>
  <c r="A90" i="13"/>
  <c r="A91" i="13"/>
  <c r="A92" i="13"/>
  <c r="A93" i="13"/>
  <c r="A88" i="13"/>
  <c r="A95" i="13"/>
  <c r="A97" i="13"/>
  <c r="A94" i="13"/>
  <c r="A96" i="13"/>
  <c r="A362" i="13"/>
  <c r="A365" i="13"/>
  <c r="A367" i="13"/>
  <c r="A368" i="13"/>
  <c r="A369" i="13"/>
  <c r="A370" i="13"/>
  <c r="A363" i="13"/>
  <c r="A364" i="13"/>
  <c r="A366" i="13"/>
  <c r="A371" i="13"/>
  <c r="A372" i="13"/>
  <c r="A373" i="13"/>
  <c r="A180" i="13"/>
  <c r="A181" i="13"/>
  <c r="A171" i="13"/>
  <c r="A172" i="13"/>
  <c r="A174" i="13"/>
  <c r="A175" i="13"/>
  <c r="A179" i="13"/>
  <c r="A170" i="13"/>
  <c r="A178" i="13"/>
  <c r="A176" i="13"/>
  <c r="A177" i="13"/>
  <c r="A173" i="13"/>
  <c r="A74" i="13"/>
  <c r="A85" i="13"/>
  <c r="A75" i="13"/>
  <c r="A76" i="13"/>
  <c r="A77" i="13"/>
  <c r="A79" i="13"/>
  <c r="A80" i="13"/>
  <c r="A83" i="13"/>
  <c r="A81" i="13"/>
  <c r="A82" i="13"/>
  <c r="A84" i="13"/>
  <c r="A78" i="13"/>
  <c r="A359" i="13"/>
  <c r="A361" i="13"/>
  <c r="A351" i="13"/>
  <c r="A352" i="13"/>
  <c r="A350" i="13"/>
  <c r="A353" i="13"/>
  <c r="A354" i="13"/>
  <c r="A355" i="13"/>
  <c r="A356" i="13"/>
  <c r="A357" i="13"/>
  <c r="A360" i="13"/>
  <c r="A358" i="13"/>
  <c r="A62" i="13"/>
  <c r="A63" i="13"/>
  <c r="A64" i="13"/>
  <c r="A66" i="13"/>
  <c r="A65" i="13"/>
  <c r="A68" i="13"/>
  <c r="A67" i="13"/>
  <c r="A69" i="13"/>
  <c r="A70" i="13"/>
  <c r="A71" i="13"/>
  <c r="A73" i="13"/>
  <c r="A72" i="13"/>
  <c r="A346" i="13"/>
  <c r="A347" i="13"/>
  <c r="A348" i="13"/>
  <c r="A339" i="13"/>
  <c r="A338" i="13"/>
  <c r="A340" i="13"/>
  <c r="A341" i="13"/>
  <c r="A342" i="13"/>
  <c r="A343" i="13"/>
  <c r="A345" i="13"/>
  <c r="A349" i="13"/>
  <c r="A344" i="13"/>
  <c r="A50" i="13"/>
  <c r="A51" i="13"/>
  <c r="A52" i="13"/>
  <c r="A53" i="13"/>
  <c r="A54" i="13"/>
  <c r="A59" i="13"/>
  <c r="A60" i="13"/>
  <c r="A55" i="13"/>
  <c r="A61" i="13"/>
  <c r="A57" i="13"/>
  <c r="A56" i="13"/>
  <c r="A58" i="13"/>
  <c r="Z74" i="3"/>
  <c r="A332" i="13"/>
  <c r="A333" i="13"/>
  <c r="A335" i="13"/>
  <c r="A336" i="13"/>
  <c r="A327" i="13"/>
  <c r="A337" i="13"/>
  <c r="A328" i="13"/>
  <c r="A329" i="13"/>
  <c r="A326" i="13"/>
  <c r="A334" i="13"/>
  <c r="A330" i="13"/>
  <c r="A331" i="13"/>
  <c r="A39" i="13"/>
  <c r="A40" i="13"/>
  <c r="A42" i="13"/>
  <c r="A43" i="13"/>
  <c r="A45" i="13"/>
  <c r="A44" i="13"/>
  <c r="A41" i="13"/>
  <c r="A49" i="13"/>
  <c r="A47" i="13"/>
  <c r="A38" i="13"/>
  <c r="A46" i="13"/>
  <c r="A48" i="13"/>
  <c r="Y71" i="3"/>
  <c r="I34" i="12"/>
  <c r="V71" i="3"/>
  <c r="M34" i="12"/>
  <c r="AA71" i="3"/>
  <c r="X71" i="3"/>
  <c r="E34" i="12"/>
  <c r="F34" i="12"/>
  <c r="D34" i="12"/>
  <c r="Z71" i="3"/>
  <c r="Q71" i="3"/>
  <c r="R71" i="3"/>
  <c r="T71" i="3"/>
  <c r="P71" i="3"/>
  <c r="U71" i="3"/>
  <c r="J34" i="12"/>
  <c r="W71" i="3"/>
  <c r="O71" i="3"/>
  <c r="S71" i="3"/>
  <c r="E446" i="13" a="1"/>
  <c r="E446" i="13" s="1"/>
  <c r="E410" i="13" a="1"/>
  <c r="C69" i="2"/>
  <c r="D69" i="2" s="1"/>
  <c r="D58" i="3" s="1"/>
  <c r="B2" i="8"/>
  <c r="C2" i="8" s="1"/>
  <c r="D2" i="8" s="1"/>
  <c r="E2" i="8" s="1"/>
  <c r="F2" i="8" s="1"/>
  <c r="G2" i="8" s="1"/>
  <c r="H2" i="8" s="1"/>
  <c r="I2" i="8" s="1"/>
  <c r="J2" i="8" s="1"/>
  <c r="K2" i="8" s="1"/>
  <c r="L2" i="8" s="1"/>
  <c r="M2" i="8" s="1"/>
  <c r="N2" i="8" s="1"/>
  <c r="O2" i="8" s="1"/>
  <c r="P2" i="8" s="1"/>
  <c r="Q2" i="8" s="1"/>
  <c r="R2" i="8" s="1"/>
  <c r="S2" i="8" s="1"/>
  <c r="T2" i="8" s="1"/>
  <c r="U2" i="8" s="1"/>
  <c r="V2" i="8" s="1"/>
  <c r="W2" i="8" s="1"/>
  <c r="X2" i="8" s="1"/>
  <c r="Y2" i="8" s="1"/>
  <c r="Z2" i="8" s="1"/>
  <c r="AA2" i="8" s="1"/>
  <c r="AB2" i="8" s="1"/>
  <c r="AC2" i="8" s="1"/>
  <c r="AD2" i="8" s="1"/>
  <c r="AE2" i="8" s="1"/>
  <c r="AF2" i="8" s="1"/>
  <c r="AG2" i="8" s="1"/>
  <c r="AH2" i="8" s="1"/>
  <c r="AI2" i="8" s="1"/>
  <c r="AJ2" i="8" s="1"/>
  <c r="AK2" i="8" s="1"/>
  <c r="AL2" i="8" s="1"/>
  <c r="E470" i="13" l="1" a="1"/>
  <c r="E470" i="13" s="1"/>
  <c r="E434" i="13" a="1"/>
  <c r="E434" i="13" s="1"/>
  <c r="E398" i="13" a="1"/>
  <c r="E398" i="13" s="1"/>
  <c r="E422" i="13" a="1"/>
  <c r="E422" i="13" s="1"/>
  <c r="C36" i="13"/>
  <c r="B36" i="13"/>
  <c r="B30" i="13"/>
  <c r="C30" i="13"/>
  <c r="C152" i="13"/>
  <c r="B152" i="13"/>
  <c r="B40" i="13"/>
  <c r="C40" i="13"/>
  <c r="B201" i="13"/>
  <c r="C201" i="13"/>
  <c r="B147" i="13"/>
  <c r="C147" i="13"/>
  <c r="B53" i="13"/>
  <c r="C53" i="13"/>
  <c r="B381" i="13"/>
  <c r="C381" i="13"/>
  <c r="B137" i="13"/>
  <c r="C137" i="13"/>
  <c r="B150" i="13"/>
  <c r="C150" i="13"/>
  <c r="C200" i="13"/>
  <c r="B200" i="13"/>
  <c r="C236" i="13"/>
  <c r="B236" i="13"/>
  <c r="B258" i="13"/>
  <c r="C258" i="13"/>
  <c r="B52" i="13"/>
  <c r="C52" i="13"/>
  <c r="C367" i="13"/>
  <c r="B367" i="13"/>
  <c r="B138" i="13"/>
  <c r="C138" i="13"/>
  <c r="C252" i="13"/>
  <c r="B252" i="13"/>
  <c r="B85" i="13"/>
  <c r="C85" i="13"/>
  <c r="C400" i="13"/>
  <c r="B400" i="13"/>
  <c r="C198" i="13"/>
  <c r="B198" i="13"/>
  <c r="B215" i="13"/>
  <c r="C215" i="13"/>
  <c r="C256" i="13"/>
  <c r="B256" i="13"/>
  <c r="B34" i="13"/>
  <c r="C34" i="13"/>
  <c r="C330" i="13"/>
  <c r="B330" i="13"/>
  <c r="B50" i="13"/>
  <c r="C50" i="13"/>
  <c r="C62" i="13"/>
  <c r="B62" i="13"/>
  <c r="B74" i="13"/>
  <c r="C74" i="13"/>
  <c r="B362" i="13"/>
  <c r="C362" i="13"/>
  <c r="C377" i="13"/>
  <c r="B377" i="13"/>
  <c r="B98" i="13"/>
  <c r="C98" i="13"/>
  <c r="B159" i="13"/>
  <c r="C159" i="13"/>
  <c r="B135" i="13"/>
  <c r="C135" i="13"/>
  <c r="C399" i="13"/>
  <c r="B399" i="13"/>
  <c r="C146" i="13"/>
  <c r="B146" i="13"/>
  <c r="B298" i="13"/>
  <c r="C298" i="13"/>
  <c r="B197" i="13"/>
  <c r="C197" i="13"/>
  <c r="B209" i="13"/>
  <c r="C209" i="13"/>
  <c r="B241" i="13"/>
  <c r="C241" i="13"/>
  <c r="C243" i="13"/>
  <c r="B243" i="13"/>
  <c r="B255" i="13"/>
  <c r="C255" i="13"/>
  <c r="C32" i="13"/>
  <c r="B32" i="13"/>
  <c r="B231" i="13"/>
  <c r="C231" i="13"/>
  <c r="B31" i="13"/>
  <c r="C31" i="13"/>
  <c r="C370" i="13"/>
  <c r="B370" i="13"/>
  <c r="C225" i="13"/>
  <c r="B225" i="13"/>
  <c r="B65" i="13"/>
  <c r="C65" i="13"/>
  <c r="B66" i="13"/>
  <c r="C66" i="13"/>
  <c r="B100" i="13"/>
  <c r="C100" i="13"/>
  <c r="B244" i="13"/>
  <c r="C244" i="13"/>
  <c r="C344" i="13"/>
  <c r="B344" i="13"/>
  <c r="C96" i="13"/>
  <c r="B96" i="13"/>
  <c r="B388" i="13"/>
  <c r="C388" i="13"/>
  <c r="C118" i="13"/>
  <c r="B118" i="13"/>
  <c r="B131" i="13"/>
  <c r="C131" i="13"/>
  <c r="C420" i="13"/>
  <c r="B420" i="13"/>
  <c r="B208" i="13"/>
  <c r="C208" i="13"/>
  <c r="B360" i="13"/>
  <c r="C360" i="13"/>
  <c r="B395" i="13"/>
  <c r="C395" i="13"/>
  <c r="B114" i="13"/>
  <c r="C114" i="13"/>
  <c r="C418" i="13"/>
  <c r="B418" i="13"/>
  <c r="B217" i="13"/>
  <c r="C217" i="13"/>
  <c r="B251" i="13"/>
  <c r="C251" i="13"/>
  <c r="B29" i="13"/>
  <c r="C29" i="13"/>
  <c r="C368" i="13"/>
  <c r="B368" i="13"/>
  <c r="C103" i="13"/>
  <c r="B103" i="13"/>
  <c r="C402" i="13"/>
  <c r="B402" i="13"/>
  <c r="B292" i="13"/>
  <c r="C292" i="13"/>
  <c r="C210" i="13"/>
  <c r="B210" i="13"/>
  <c r="B242" i="13"/>
  <c r="C242" i="13"/>
  <c r="B75" i="13"/>
  <c r="C75" i="13"/>
  <c r="C401" i="13"/>
  <c r="B401" i="13"/>
  <c r="B33" i="13"/>
  <c r="C33" i="13"/>
  <c r="C194" i="13"/>
  <c r="B194" i="13"/>
  <c r="B205" i="13"/>
  <c r="C205" i="13"/>
  <c r="B206" i="13"/>
  <c r="C206" i="13"/>
  <c r="B238" i="13"/>
  <c r="C238" i="13"/>
  <c r="B250" i="13"/>
  <c r="C250" i="13"/>
  <c r="B28" i="13"/>
  <c r="C28" i="13"/>
  <c r="B68" i="13"/>
  <c r="C68" i="13"/>
  <c r="B99" i="13"/>
  <c r="C99" i="13"/>
  <c r="C141" i="13"/>
  <c r="B141" i="13"/>
  <c r="B293" i="13"/>
  <c r="C293" i="13"/>
  <c r="B382" i="13"/>
  <c r="C382" i="13"/>
  <c r="B259" i="13"/>
  <c r="C259" i="13"/>
  <c r="C163" i="13"/>
  <c r="B163" i="13"/>
  <c r="C328" i="13"/>
  <c r="B328" i="13"/>
  <c r="C343" i="13"/>
  <c r="B343" i="13"/>
  <c r="C356" i="13"/>
  <c r="B356" i="13"/>
  <c r="B178" i="13"/>
  <c r="C178" i="13"/>
  <c r="B95" i="13"/>
  <c r="C95" i="13"/>
  <c r="B19" i="13"/>
  <c r="C19" i="13"/>
  <c r="B397" i="13"/>
  <c r="C397" i="13"/>
  <c r="B13" i="13"/>
  <c r="C13" i="13"/>
  <c r="B120" i="13"/>
  <c r="C120" i="13"/>
  <c r="B129" i="13"/>
  <c r="C129" i="13"/>
  <c r="B415" i="13"/>
  <c r="C415" i="13"/>
  <c r="C182" i="13"/>
  <c r="B182" i="13"/>
  <c r="C204" i="13"/>
  <c r="B204" i="13"/>
  <c r="C216" i="13"/>
  <c r="B216" i="13"/>
  <c r="B239" i="13"/>
  <c r="C239" i="13"/>
  <c r="B249" i="13"/>
  <c r="C249" i="13"/>
  <c r="B313" i="13"/>
  <c r="C313" i="13"/>
  <c r="B27" i="13"/>
  <c r="C27" i="13"/>
  <c r="B59" i="13"/>
  <c r="C59" i="13"/>
  <c r="B167" i="13"/>
  <c r="C167" i="13"/>
  <c r="C212" i="13"/>
  <c r="B212" i="13"/>
  <c r="B54" i="13"/>
  <c r="C54" i="13"/>
  <c r="B290" i="13"/>
  <c r="C290" i="13"/>
  <c r="B300" i="13"/>
  <c r="C300" i="13"/>
  <c r="B173" i="13"/>
  <c r="C173" i="13"/>
  <c r="B176" i="13"/>
  <c r="C176" i="13"/>
  <c r="B337" i="13"/>
  <c r="C337" i="13"/>
  <c r="C342" i="13"/>
  <c r="B342" i="13"/>
  <c r="B355" i="13"/>
  <c r="C355" i="13"/>
  <c r="B170" i="13"/>
  <c r="C170" i="13"/>
  <c r="C88" i="13"/>
  <c r="B88" i="13"/>
  <c r="C23" i="13"/>
  <c r="B23" i="13"/>
  <c r="B396" i="13"/>
  <c r="C396" i="13"/>
  <c r="B11" i="13"/>
  <c r="C11" i="13"/>
  <c r="B121" i="13"/>
  <c r="C121" i="13"/>
  <c r="B128" i="13"/>
  <c r="C128" i="13"/>
  <c r="B416" i="13"/>
  <c r="C416" i="13"/>
  <c r="B190" i="13"/>
  <c r="C190" i="13"/>
  <c r="C272" i="13"/>
  <c r="B272" i="13"/>
  <c r="C214" i="13"/>
  <c r="B214" i="13"/>
  <c r="B237" i="13"/>
  <c r="C237" i="13"/>
  <c r="B247" i="13"/>
  <c r="C247" i="13"/>
  <c r="C311" i="13"/>
  <c r="B311" i="13"/>
  <c r="C316" i="13"/>
  <c r="B316" i="13"/>
  <c r="B385" i="13"/>
  <c r="C385" i="13"/>
  <c r="C285" i="13"/>
  <c r="B285" i="13"/>
  <c r="B42" i="13"/>
  <c r="C42" i="13"/>
  <c r="B77" i="13"/>
  <c r="C77" i="13"/>
  <c r="B140" i="13"/>
  <c r="C140" i="13"/>
  <c r="C284" i="13"/>
  <c r="B284" i="13"/>
  <c r="C76" i="13"/>
  <c r="B76" i="13"/>
  <c r="B26" i="13"/>
  <c r="C26" i="13"/>
  <c r="C331" i="13"/>
  <c r="B331" i="13"/>
  <c r="B51" i="13"/>
  <c r="C51" i="13"/>
  <c r="B379" i="13"/>
  <c r="C379" i="13"/>
  <c r="B291" i="13"/>
  <c r="C291" i="13"/>
  <c r="C334" i="13"/>
  <c r="B334" i="13"/>
  <c r="B253" i="13"/>
  <c r="C253" i="13"/>
  <c r="B327" i="13"/>
  <c r="C327" i="13"/>
  <c r="B341" i="13"/>
  <c r="C341" i="13"/>
  <c r="B354" i="13"/>
  <c r="C354" i="13"/>
  <c r="B179" i="13"/>
  <c r="C179" i="13"/>
  <c r="B93" i="13"/>
  <c r="C93" i="13"/>
  <c r="B22" i="13"/>
  <c r="C22" i="13"/>
  <c r="B394" i="13"/>
  <c r="C394" i="13"/>
  <c r="C10" i="13"/>
  <c r="B10" i="13"/>
  <c r="C117" i="13"/>
  <c r="B117" i="13"/>
  <c r="C127" i="13"/>
  <c r="B127" i="13"/>
  <c r="B414" i="13"/>
  <c r="C414" i="13"/>
  <c r="C188" i="13"/>
  <c r="B188" i="13"/>
  <c r="B269" i="13"/>
  <c r="C269" i="13"/>
  <c r="B235" i="13"/>
  <c r="C235" i="13"/>
  <c r="B248" i="13"/>
  <c r="C248" i="13"/>
  <c r="B304" i="13"/>
  <c r="C304" i="13"/>
  <c r="B315" i="13"/>
  <c r="C315" i="13"/>
  <c r="C404" i="13"/>
  <c r="B404" i="13"/>
  <c r="B207" i="13"/>
  <c r="C207" i="13"/>
  <c r="B63" i="13"/>
  <c r="C63" i="13"/>
  <c r="B134" i="13"/>
  <c r="C134" i="13"/>
  <c r="C25" i="13"/>
  <c r="B25" i="13"/>
  <c r="C230" i="13"/>
  <c r="B230" i="13"/>
  <c r="B326" i="13"/>
  <c r="C326" i="13"/>
  <c r="C340" i="13"/>
  <c r="B340" i="13"/>
  <c r="C126" i="13"/>
  <c r="B126" i="13"/>
  <c r="C189" i="13"/>
  <c r="B189" i="13"/>
  <c r="C266" i="13"/>
  <c r="B266" i="13"/>
  <c r="B234" i="13"/>
  <c r="C234" i="13"/>
  <c r="C246" i="13"/>
  <c r="B246" i="13"/>
  <c r="B310" i="13"/>
  <c r="C310" i="13"/>
  <c r="B324" i="13"/>
  <c r="C324" i="13"/>
  <c r="C24" i="13"/>
  <c r="B24" i="13"/>
  <c r="B196" i="13"/>
  <c r="C196" i="13"/>
  <c r="B357" i="13"/>
  <c r="C357" i="13"/>
  <c r="B119" i="13"/>
  <c r="C119" i="13"/>
  <c r="B175" i="13"/>
  <c r="C175" i="13"/>
  <c r="C187" i="13"/>
  <c r="B187" i="13"/>
  <c r="B123" i="13"/>
  <c r="C123" i="13"/>
  <c r="B283" i="13"/>
  <c r="C283" i="13"/>
  <c r="B309" i="13"/>
  <c r="C309" i="13"/>
  <c r="B314" i="13"/>
  <c r="C314" i="13"/>
  <c r="B203" i="13"/>
  <c r="C203" i="13"/>
  <c r="B369" i="13"/>
  <c r="C369" i="13"/>
  <c r="C164" i="13"/>
  <c r="B164" i="13"/>
  <c r="C380" i="13"/>
  <c r="B380" i="13"/>
  <c r="B149" i="13"/>
  <c r="C149" i="13"/>
  <c r="B148" i="13"/>
  <c r="C148" i="13"/>
  <c r="C329" i="13"/>
  <c r="B329" i="13"/>
  <c r="B12" i="13"/>
  <c r="C12" i="13"/>
  <c r="B116" i="13"/>
  <c r="C116" i="13"/>
  <c r="C91" i="13"/>
  <c r="B91" i="13"/>
  <c r="B125" i="13"/>
  <c r="C125" i="13"/>
  <c r="C233" i="13"/>
  <c r="B233" i="13"/>
  <c r="B352" i="13"/>
  <c r="C352" i="13"/>
  <c r="C390" i="13"/>
  <c r="B390" i="13"/>
  <c r="B410" i="13"/>
  <c r="C410" i="13"/>
  <c r="B277" i="13"/>
  <c r="C277" i="13"/>
  <c r="C308" i="13"/>
  <c r="B308" i="13"/>
  <c r="B323" i="13"/>
  <c r="C323" i="13"/>
  <c r="C260" i="13"/>
  <c r="B260" i="13"/>
  <c r="B7" i="13"/>
  <c r="C7" i="13"/>
  <c r="C245" i="13"/>
  <c r="B245" i="13"/>
  <c r="B339" i="13"/>
  <c r="C339" i="13"/>
  <c r="C111" i="13"/>
  <c r="B111" i="13"/>
  <c r="B282" i="13"/>
  <c r="C282" i="13"/>
  <c r="B322" i="13"/>
  <c r="C322" i="13"/>
  <c r="C43" i="13"/>
  <c r="B43" i="13"/>
  <c r="C345" i="13"/>
  <c r="B345" i="13"/>
  <c r="B97" i="13"/>
  <c r="C97" i="13"/>
  <c r="B14" i="13"/>
  <c r="C14" i="13"/>
  <c r="B386" i="13"/>
  <c r="C386" i="13"/>
  <c r="B130" i="13"/>
  <c r="C130" i="13"/>
  <c r="C336" i="13"/>
  <c r="B336" i="13"/>
  <c r="C353" i="13"/>
  <c r="B353" i="13"/>
  <c r="C92" i="13"/>
  <c r="B92" i="13"/>
  <c r="B8" i="13"/>
  <c r="C8" i="13"/>
  <c r="B413" i="13"/>
  <c r="C413" i="13"/>
  <c r="C335" i="13"/>
  <c r="B335" i="13"/>
  <c r="C350" i="13"/>
  <c r="B350" i="13"/>
  <c r="B20" i="13"/>
  <c r="C20" i="13"/>
  <c r="B412" i="13"/>
  <c r="C412" i="13"/>
  <c r="B312" i="13"/>
  <c r="C312" i="13"/>
  <c r="B172" i="13"/>
  <c r="C172" i="13"/>
  <c r="C186" i="13"/>
  <c r="B186" i="13"/>
  <c r="C332" i="13"/>
  <c r="B332" i="13"/>
  <c r="C348" i="13"/>
  <c r="B348" i="13"/>
  <c r="B351" i="13"/>
  <c r="C351" i="13"/>
  <c r="B89" i="13"/>
  <c r="C89" i="13"/>
  <c r="C6" i="13"/>
  <c r="B6" i="13"/>
  <c r="C185" i="13"/>
  <c r="B185" i="13"/>
  <c r="B361" i="13"/>
  <c r="C361" i="13"/>
  <c r="B181" i="13"/>
  <c r="C181" i="13"/>
  <c r="C16" i="13"/>
  <c r="B16" i="13"/>
  <c r="B389" i="13"/>
  <c r="C389" i="13"/>
  <c r="B133" i="13"/>
  <c r="C133" i="13"/>
  <c r="C421" i="13"/>
  <c r="B421" i="13"/>
  <c r="C276" i="13"/>
  <c r="B276" i="13"/>
  <c r="B223" i="13"/>
  <c r="C223" i="13"/>
  <c r="B46" i="13"/>
  <c r="C46" i="13"/>
  <c r="C359" i="13"/>
  <c r="B359" i="13"/>
  <c r="C86" i="13"/>
  <c r="B86" i="13"/>
  <c r="B15" i="13"/>
  <c r="C15" i="13"/>
  <c r="B3" i="13"/>
  <c r="C3" i="13"/>
  <c r="B110" i="13"/>
  <c r="C110" i="13"/>
  <c r="C132" i="13"/>
  <c r="B132" i="13"/>
  <c r="B419" i="13"/>
  <c r="C419" i="13"/>
  <c r="B184" i="13"/>
  <c r="C184" i="13"/>
  <c r="B275" i="13"/>
  <c r="C275" i="13"/>
  <c r="B222" i="13"/>
  <c r="C222" i="13"/>
  <c r="B281" i="13"/>
  <c r="C281" i="13"/>
  <c r="B306" i="13"/>
  <c r="C306" i="13"/>
  <c r="B321" i="13"/>
  <c r="C321" i="13"/>
  <c r="B257" i="13"/>
  <c r="C257" i="13"/>
  <c r="B417" i="13"/>
  <c r="C417" i="13"/>
  <c r="C174" i="13"/>
  <c r="B174" i="13"/>
  <c r="B392" i="13"/>
  <c r="C392" i="13"/>
  <c r="B227" i="13"/>
  <c r="C227" i="13"/>
  <c r="C5" i="13"/>
  <c r="B5" i="13"/>
  <c r="B58" i="13"/>
  <c r="C58" i="13"/>
  <c r="B72" i="13"/>
  <c r="C72" i="13"/>
  <c r="C78" i="13"/>
  <c r="B78" i="13"/>
  <c r="C373" i="13"/>
  <c r="B373" i="13"/>
  <c r="C378" i="13"/>
  <c r="B378" i="13"/>
  <c r="B109" i="13"/>
  <c r="C109" i="13"/>
  <c r="B160" i="13"/>
  <c r="C160" i="13"/>
  <c r="B136" i="13"/>
  <c r="C136" i="13"/>
  <c r="C403" i="13"/>
  <c r="B403" i="13"/>
  <c r="B155" i="13"/>
  <c r="C155" i="13"/>
  <c r="B297" i="13"/>
  <c r="C297" i="13"/>
  <c r="B183" i="13"/>
  <c r="C183" i="13"/>
  <c r="B274" i="13"/>
  <c r="C274" i="13"/>
  <c r="B221" i="13"/>
  <c r="C221" i="13"/>
  <c r="B280" i="13"/>
  <c r="C280" i="13"/>
  <c r="B254" i="13"/>
  <c r="C254" i="13"/>
  <c r="C305" i="13"/>
  <c r="B305" i="13"/>
  <c r="C320" i="13"/>
  <c r="B320" i="13"/>
  <c r="C358" i="13"/>
  <c r="B358" i="13"/>
  <c r="C2" i="13"/>
  <c r="B2" i="13"/>
  <c r="B240" i="13"/>
  <c r="C240" i="13"/>
  <c r="B90" i="13"/>
  <c r="C90" i="13"/>
  <c r="B171" i="13"/>
  <c r="C171" i="13"/>
  <c r="B113" i="13"/>
  <c r="C113" i="13"/>
  <c r="C224" i="13"/>
  <c r="B224" i="13"/>
  <c r="B47" i="13"/>
  <c r="C47" i="13"/>
  <c r="C56" i="13"/>
  <c r="B56" i="13"/>
  <c r="B73" i="13"/>
  <c r="C73" i="13"/>
  <c r="C84" i="13"/>
  <c r="B84" i="13"/>
  <c r="C372" i="13"/>
  <c r="B372" i="13"/>
  <c r="C376" i="13"/>
  <c r="B376" i="13"/>
  <c r="B107" i="13"/>
  <c r="C107" i="13"/>
  <c r="B169" i="13"/>
  <c r="C169" i="13"/>
  <c r="B139" i="13"/>
  <c r="C139" i="13"/>
  <c r="B409" i="13"/>
  <c r="C409" i="13"/>
  <c r="B154" i="13"/>
  <c r="C154" i="13"/>
  <c r="C296" i="13"/>
  <c r="B296" i="13"/>
  <c r="B193" i="13"/>
  <c r="C193" i="13"/>
  <c r="C273" i="13"/>
  <c r="B273" i="13"/>
  <c r="B220" i="13"/>
  <c r="C220" i="13"/>
  <c r="B278" i="13"/>
  <c r="C278" i="13"/>
  <c r="C263" i="13"/>
  <c r="B263" i="13"/>
  <c r="B302" i="13"/>
  <c r="C302" i="13"/>
  <c r="C319" i="13"/>
  <c r="B319" i="13"/>
  <c r="B393" i="13"/>
  <c r="C393" i="13"/>
  <c r="C338" i="13"/>
  <c r="B338" i="13"/>
  <c r="C115" i="13"/>
  <c r="B115" i="13"/>
  <c r="B325" i="13"/>
  <c r="C325" i="13"/>
  <c r="B333" i="13"/>
  <c r="C333" i="13"/>
  <c r="B18" i="13"/>
  <c r="C18" i="13"/>
  <c r="B112" i="13"/>
  <c r="C112" i="13"/>
  <c r="B411" i="13"/>
  <c r="C411" i="13"/>
  <c r="C267" i="13"/>
  <c r="B267" i="13"/>
  <c r="B17" i="13"/>
  <c r="C17" i="13"/>
  <c r="B288" i="13"/>
  <c r="C288" i="13"/>
  <c r="C49" i="13"/>
  <c r="B49" i="13"/>
  <c r="B57" i="13"/>
  <c r="C57" i="13"/>
  <c r="B71" i="13"/>
  <c r="C71" i="13"/>
  <c r="B82" i="13"/>
  <c r="C82" i="13"/>
  <c r="B371" i="13"/>
  <c r="C371" i="13"/>
  <c r="B375" i="13"/>
  <c r="C375" i="13"/>
  <c r="C108" i="13"/>
  <c r="B108" i="13"/>
  <c r="C158" i="13"/>
  <c r="B158" i="13"/>
  <c r="B142" i="13"/>
  <c r="C142" i="13"/>
  <c r="B408" i="13"/>
  <c r="C408" i="13"/>
  <c r="B153" i="13"/>
  <c r="C153" i="13"/>
  <c r="B299" i="13"/>
  <c r="C299" i="13"/>
  <c r="B191" i="13"/>
  <c r="C191" i="13"/>
  <c r="B271" i="13"/>
  <c r="C271" i="13"/>
  <c r="B218" i="13"/>
  <c r="C218" i="13"/>
  <c r="B279" i="13"/>
  <c r="C279" i="13"/>
  <c r="B261" i="13"/>
  <c r="C261" i="13"/>
  <c r="B303" i="13"/>
  <c r="C303" i="13"/>
  <c r="B318" i="13"/>
  <c r="C318" i="13"/>
  <c r="C79" i="13"/>
  <c r="B79" i="13"/>
  <c r="C405" i="13"/>
  <c r="B405" i="13"/>
  <c r="B166" i="13"/>
  <c r="C166" i="13"/>
  <c r="B39" i="13"/>
  <c r="C39" i="13"/>
  <c r="B64" i="13"/>
  <c r="C64" i="13"/>
  <c r="B101" i="13"/>
  <c r="C101" i="13"/>
  <c r="B199" i="13"/>
  <c r="C199" i="13"/>
  <c r="B365" i="13"/>
  <c r="C365" i="13"/>
  <c r="C21" i="13"/>
  <c r="B21" i="13"/>
  <c r="B268" i="13"/>
  <c r="C268" i="13"/>
  <c r="B391" i="13"/>
  <c r="C391" i="13"/>
  <c r="B219" i="13"/>
  <c r="C219" i="13"/>
  <c r="C48" i="13"/>
  <c r="B48" i="13"/>
  <c r="B347" i="13"/>
  <c r="C347" i="13"/>
  <c r="B87" i="13"/>
  <c r="C87" i="13"/>
  <c r="B4" i="13"/>
  <c r="C4" i="13"/>
  <c r="B192" i="13"/>
  <c r="C192" i="13"/>
  <c r="C307" i="13"/>
  <c r="B307" i="13"/>
  <c r="C346" i="13"/>
  <c r="B346" i="13"/>
  <c r="B387" i="13"/>
  <c r="C387" i="13"/>
  <c r="B41" i="13"/>
  <c r="C41" i="13"/>
  <c r="C70" i="13"/>
  <c r="B70" i="13"/>
  <c r="C366" i="13"/>
  <c r="B366" i="13"/>
  <c r="C384" i="13"/>
  <c r="B384" i="13"/>
  <c r="B106" i="13"/>
  <c r="C106" i="13"/>
  <c r="C168" i="13"/>
  <c r="B168" i="13"/>
  <c r="B145" i="13"/>
  <c r="C145" i="13"/>
  <c r="C407" i="13"/>
  <c r="B407" i="13"/>
  <c r="C156" i="13"/>
  <c r="B156" i="13"/>
  <c r="C295" i="13"/>
  <c r="B295" i="13"/>
  <c r="C270" i="13"/>
  <c r="B270" i="13"/>
  <c r="C229" i="13"/>
  <c r="B229" i="13"/>
  <c r="C287" i="13"/>
  <c r="B287" i="13"/>
  <c r="B265" i="13"/>
  <c r="C265" i="13"/>
  <c r="B317" i="13"/>
  <c r="C317" i="13"/>
  <c r="C232" i="13"/>
  <c r="B232" i="13"/>
  <c r="C374" i="13"/>
  <c r="B374" i="13"/>
  <c r="B165" i="13"/>
  <c r="C165" i="13"/>
  <c r="C144" i="13"/>
  <c r="B144" i="13"/>
  <c r="B157" i="13"/>
  <c r="C157" i="13"/>
  <c r="B294" i="13"/>
  <c r="C294" i="13"/>
  <c r="C202" i="13"/>
  <c r="B202" i="13"/>
  <c r="B228" i="13"/>
  <c r="C228" i="13"/>
  <c r="B289" i="13"/>
  <c r="C289" i="13"/>
  <c r="B264" i="13"/>
  <c r="C264" i="13"/>
  <c r="B37" i="13"/>
  <c r="C37" i="13"/>
  <c r="B104" i="13"/>
  <c r="C104" i="13"/>
  <c r="B211" i="13"/>
  <c r="C211" i="13"/>
  <c r="C161" i="13"/>
  <c r="B161" i="13"/>
  <c r="B349" i="13"/>
  <c r="C349" i="13"/>
  <c r="B177" i="13"/>
  <c r="C177" i="13"/>
  <c r="B94" i="13"/>
  <c r="C94" i="13"/>
  <c r="C9" i="13"/>
  <c r="B9" i="13"/>
  <c r="B122" i="13"/>
  <c r="C122" i="13"/>
  <c r="B124" i="13"/>
  <c r="C124" i="13"/>
  <c r="B180" i="13"/>
  <c r="C180" i="13"/>
  <c r="B38" i="13"/>
  <c r="C38" i="13"/>
  <c r="B61" i="13"/>
  <c r="C61" i="13"/>
  <c r="B81" i="13"/>
  <c r="C81" i="13"/>
  <c r="B44" i="13"/>
  <c r="C44" i="13"/>
  <c r="B55" i="13"/>
  <c r="C55" i="13"/>
  <c r="B69" i="13"/>
  <c r="C69" i="13"/>
  <c r="C83" i="13"/>
  <c r="B83" i="13"/>
  <c r="C364" i="13"/>
  <c r="B364" i="13"/>
  <c r="B105" i="13"/>
  <c r="C105" i="13"/>
  <c r="B406" i="13"/>
  <c r="C406" i="13"/>
  <c r="B45" i="13"/>
  <c r="C45" i="13"/>
  <c r="C60" i="13"/>
  <c r="B60" i="13"/>
  <c r="C67" i="13"/>
  <c r="B67" i="13"/>
  <c r="C80" i="13"/>
  <c r="B80" i="13"/>
  <c r="B363" i="13"/>
  <c r="C363" i="13"/>
  <c r="B383" i="13"/>
  <c r="C383" i="13"/>
  <c r="C102" i="13"/>
  <c r="B102" i="13"/>
  <c r="B162" i="13"/>
  <c r="C162" i="13"/>
  <c r="B143" i="13"/>
  <c r="C143" i="13"/>
  <c r="C398" i="13"/>
  <c r="B398" i="13"/>
  <c r="C151" i="13"/>
  <c r="B151" i="13"/>
  <c r="B301" i="13"/>
  <c r="C301" i="13"/>
  <c r="B195" i="13"/>
  <c r="C195" i="13"/>
  <c r="B213" i="13"/>
  <c r="C213" i="13"/>
  <c r="B226" i="13"/>
  <c r="C226" i="13"/>
  <c r="C286" i="13"/>
  <c r="B286" i="13"/>
  <c r="B262" i="13"/>
  <c r="C262" i="13"/>
  <c r="B35" i="13"/>
  <c r="C35" i="13"/>
  <c r="E386" i="13" a="1"/>
  <c r="E386" i="13" s="1"/>
  <c r="E410" i="13"/>
  <c r="Q70" i="3"/>
  <c r="C58" i="3"/>
  <c r="K58" i="3"/>
  <c r="J58" i="3"/>
  <c r="I58" i="3"/>
  <c r="G58" i="3"/>
  <c r="E58" i="3"/>
  <c r="B58" i="3"/>
  <c r="L58" i="3"/>
  <c r="D33" i="12"/>
  <c r="H58" i="3"/>
  <c r="F58" i="3"/>
  <c r="N58" i="3"/>
  <c r="M58" i="3"/>
  <c r="B3" i="8"/>
  <c r="Z70" i="3" l="1"/>
  <c r="U70" i="3"/>
  <c r="B33" i="12"/>
  <c r="O70" i="3"/>
  <c r="G33" i="12"/>
  <c r="T70" i="3"/>
  <c r="AA70" i="3"/>
  <c r="S70" i="3"/>
  <c r="E33" i="12"/>
  <c r="R70" i="3"/>
  <c r="K33" i="12"/>
  <c r="X70" i="3"/>
  <c r="L33" i="12"/>
  <c r="Y70" i="3"/>
  <c r="I33" i="12"/>
  <c r="V70" i="3"/>
  <c r="J33" i="12"/>
  <c r="W70" i="3"/>
  <c r="C33" i="12"/>
  <c r="P70" i="3"/>
  <c r="C2" i="7"/>
  <c r="C3" i="10"/>
  <c r="B2" i="11"/>
  <c r="B2" i="9"/>
  <c r="M33" i="12"/>
  <c r="F33" i="12"/>
  <c r="H33" i="12"/>
  <c r="C3" i="8"/>
  <c r="E374" i="13" l="1" a="1"/>
  <c r="E374" i="13" s="1"/>
  <c r="D2" i="7"/>
  <c r="D3" i="10"/>
  <c r="C2" i="11"/>
  <c r="C2" i="9"/>
  <c r="D3" i="8"/>
  <c r="E3" i="8" l="1"/>
  <c r="F3" i="8" l="1"/>
  <c r="G3" i="8" l="1"/>
  <c r="H3" i="8" l="1"/>
  <c r="I3" i="8" l="1"/>
  <c r="J3" i="8" l="1"/>
  <c r="K3" i="8" l="1"/>
  <c r="L3" i="8" l="1"/>
  <c r="M3" i="8" l="1"/>
  <c r="N3" i="8" l="1"/>
  <c r="E2" i="7" l="1"/>
  <c r="D2" i="11"/>
  <c r="E3" i="10"/>
  <c r="D2" i="9"/>
  <c r="O3" i="8"/>
  <c r="P3" i="8" l="1"/>
  <c r="Q3" i="8" l="1"/>
  <c r="R3" i="8" l="1"/>
  <c r="S3" i="8" l="1"/>
  <c r="T3" i="8" l="1"/>
  <c r="U3" i="8" l="1"/>
  <c r="V3" i="8" l="1"/>
  <c r="W3" i="8" l="1"/>
  <c r="X3" i="8" l="1"/>
  <c r="Y3" i="8" l="1"/>
  <c r="C68" i="2"/>
  <c r="D68" i="2" s="1"/>
  <c r="C67" i="2"/>
  <c r="D67" i="2" s="1"/>
  <c r="B56" i="3" s="1"/>
  <c r="AB80" i="3" s="1"/>
  <c r="AO80" i="3" s="1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324" i="4"/>
  <c r="C325" i="4"/>
  <c r="C326" i="4"/>
  <c r="C327" i="4"/>
  <c r="C328" i="4"/>
  <c r="C329" i="4"/>
  <c r="C330" i="4"/>
  <c r="C331" i="4"/>
  <c r="C332" i="4"/>
  <c r="C333" i="4"/>
  <c r="C334" i="4"/>
  <c r="C335" i="4"/>
  <c r="C336" i="4"/>
  <c r="C337" i="4"/>
  <c r="C338" i="4"/>
  <c r="C339" i="4"/>
  <c r="C340" i="4"/>
  <c r="C341" i="4"/>
  <c r="C342" i="4"/>
  <c r="C343" i="4"/>
  <c r="C344" i="4"/>
  <c r="C345" i="4"/>
  <c r="C346" i="4"/>
  <c r="C347" i="4"/>
  <c r="C348" i="4"/>
  <c r="C349" i="4"/>
  <c r="C66" i="2"/>
  <c r="D66" i="2" s="1"/>
  <c r="I55" i="3" s="1"/>
  <c r="AI79" i="3" s="1"/>
  <c r="AV79" i="3" s="1"/>
  <c r="N14" i="3"/>
  <c r="G19" i="3"/>
  <c r="C65" i="2"/>
  <c r="D65" i="2" s="1"/>
  <c r="C37" i="2"/>
  <c r="D37" i="2" s="1"/>
  <c r="C26" i="3" s="1"/>
  <c r="C36" i="2"/>
  <c r="D36" i="2" s="1"/>
  <c r="J25" i="3" s="1"/>
  <c r="C35" i="2"/>
  <c r="D35" i="2" s="1"/>
  <c r="C34" i="2"/>
  <c r="D34" i="2" s="1"/>
  <c r="L23" i="3" s="1"/>
  <c r="C33" i="2"/>
  <c r="D33" i="2" s="1"/>
  <c r="D22" i="3" s="1"/>
  <c r="C32" i="2"/>
  <c r="D32" i="2" s="1"/>
  <c r="N21" i="3" s="1"/>
  <c r="C31" i="2"/>
  <c r="D31" i="2" s="1"/>
  <c r="C20" i="3" s="1"/>
  <c r="C30" i="2"/>
  <c r="D30" i="2" s="1"/>
  <c r="F19" i="3" s="1"/>
  <c r="C29" i="2"/>
  <c r="D29" i="2" s="1"/>
  <c r="E18" i="3" s="1"/>
  <c r="C28" i="2"/>
  <c r="D28" i="2" s="1"/>
  <c r="C17" i="3" s="1"/>
  <c r="C27" i="2"/>
  <c r="D27" i="2" s="1"/>
  <c r="G16" i="3" s="1"/>
  <c r="C26" i="2"/>
  <c r="D26" i="2" s="1"/>
  <c r="B15" i="3" s="1"/>
  <c r="C25" i="2"/>
  <c r="D25" i="2" s="1"/>
  <c r="I14" i="3" s="1"/>
  <c r="C24" i="2"/>
  <c r="D24" i="2" s="1"/>
  <c r="D13" i="3" s="1"/>
  <c r="C23" i="2"/>
  <c r="D23" i="2" s="1"/>
  <c r="K12" i="3" s="1"/>
  <c r="C22" i="2"/>
  <c r="D22" i="2" s="1"/>
  <c r="B11" i="3" s="1"/>
  <c r="C21" i="2"/>
  <c r="D21" i="2" s="1"/>
  <c r="M10" i="3" s="1"/>
  <c r="C20" i="2"/>
  <c r="D20" i="2" s="1"/>
  <c r="B9" i="3" s="1"/>
  <c r="C19" i="2"/>
  <c r="D19" i="2" s="1"/>
  <c r="B8" i="3" s="1"/>
  <c r="C18" i="2"/>
  <c r="D18" i="2" s="1"/>
  <c r="D7" i="3" s="1"/>
  <c r="C17" i="2"/>
  <c r="D17" i="2" s="1"/>
  <c r="G6" i="3" s="1"/>
  <c r="C16" i="2"/>
  <c r="D16" i="2" s="1"/>
  <c r="F5" i="3" s="1"/>
  <c r="C15" i="2"/>
  <c r="D15" i="2" s="1"/>
  <c r="B4" i="3" s="1"/>
  <c r="C14" i="2"/>
  <c r="D14" i="2" s="1"/>
  <c r="J3" i="3" s="1"/>
  <c r="C13" i="2"/>
  <c r="D13" i="2" s="1"/>
  <c r="C12" i="2"/>
  <c r="D12" i="2" s="1"/>
  <c r="C11" i="2"/>
  <c r="D11" i="2" s="1"/>
  <c r="C10" i="2"/>
  <c r="D10" i="2" s="1"/>
  <c r="C9" i="2"/>
  <c r="D9" i="2" s="1"/>
  <c r="C8" i="2"/>
  <c r="D8" i="2" s="1"/>
  <c r="C7" i="2"/>
  <c r="D7" i="2" s="1"/>
  <c r="C6" i="2"/>
  <c r="D6" i="2" s="1"/>
  <c r="C5" i="2"/>
  <c r="D5" i="2" s="1"/>
  <c r="C4" i="2"/>
  <c r="D4" i="2" s="1"/>
  <c r="C3" i="2"/>
  <c r="D3" i="2" s="1"/>
  <c r="C2" i="2"/>
  <c r="D2" i="2" s="1"/>
  <c r="C63" i="2"/>
  <c r="D63" i="2" s="1"/>
  <c r="B52" i="3" s="1"/>
  <c r="AB76" i="3" s="1"/>
  <c r="AO76" i="3" s="1"/>
  <c r="C64" i="2"/>
  <c r="D64" i="2" s="1"/>
  <c r="F53" i="3" s="1"/>
  <c r="AF77" i="3" s="1"/>
  <c r="AS77" i="3" s="1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G52" i="3" l="1"/>
  <c r="AG76" i="3" s="1"/>
  <c r="AT76" i="3" s="1"/>
  <c r="F52" i="3"/>
  <c r="AF76" i="3" s="1"/>
  <c r="AS76" i="3" s="1"/>
  <c r="F9" i="3"/>
  <c r="D9" i="3"/>
  <c r="G9" i="3"/>
  <c r="E9" i="3"/>
  <c r="F3" i="3"/>
  <c r="H52" i="3"/>
  <c r="AH76" i="3" s="1"/>
  <c r="AU76" i="3" s="1"/>
  <c r="J26" i="3"/>
  <c r="H25" i="3"/>
  <c r="M12" i="3"/>
  <c r="C11" i="3"/>
  <c r="K56" i="3"/>
  <c r="L10" i="3"/>
  <c r="J56" i="3"/>
  <c r="K10" i="3"/>
  <c r="I56" i="3"/>
  <c r="F10" i="3"/>
  <c r="H56" i="3"/>
  <c r="N12" i="3"/>
  <c r="D10" i="3"/>
  <c r="Q22" i="3" s="1"/>
  <c r="G56" i="3"/>
  <c r="L12" i="3"/>
  <c r="B10" i="3"/>
  <c r="N9" i="3"/>
  <c r="AA21" i="3" s="1"/>
  <c r="I26" i="3"/>
  <c r="V26" i="3" s="1"/>
  <c r="B26" i="3"/>
  <c r="E25" i="3"/>
  <c r="D25" i="3"/>
  <c r="M19" i="3"/>
  <c r="N56" i="3"/>
  <c r="J19" i="3"/>
  <c r="M56" i="3"/>
  <c r="I19" i="3"/>
  <c r="E6" i="3"/>
  <c r="L56" i="3"/>
  <c r="I3" i="3"/>
  <c r="G55" i="3"/>
  <c r="J53" i="3"/>
  <c r="J12" i="3"/>
  <c r="F55" i="3"/>
  <c r="F56" i="3"/>
  <c r="I53" i="3"/>
  <c r="I12" i="3"/>
  <c r="D55" i="3"/>
  <c r="E56" i="3"/>
  <c r="H53" i="3"/>
  <c r="H12" i="3"/>
  <c r="C55" i="3"/>
  <c r="D56" i="3"/>
  <c r="N55" i="3"/>
  <c r="K3" i="3"/>
  <c r="L3" i="3"/>
  <c r="K55" i="3"/>
  <c r="D53" i="3"/>
  <c r="F12" i="3"/>
  <c r="B55" i="3"/>
  <c r="C56" i="3"/>
  <c r="C53" i="3"/>
  <c r="D12" i="3"/>
  <c r="L55" i="3"/>
  <c r="N52" i="3"/>
  <c r="AN76" i="3" s="1"/>
  <c r="BA76" i="3" s="1"/>
  <c r="E11" i="3"/>
  <c r="N57" i="3"/>
  <c r="L57" i="3"/>
  <c r="H57" i="3"/>
  <c r="J57" i="3"/>
  <c r="B57" i="3"/>
  <c r="E57" i="3"/>
  <c r="M57" i="3"/>
  <c r="Z69" i="3" s="1"/>
  <c r="F57" i="3"/>
  <c r="I57" i="3"/>
  <c r="C57" i="3"/>
  <c r="D57" i="3"/>
  <c r="G57" i="3"/>
  <c r="K57" i="3"/>
  <c r="M52" i="3"/>
  <c r="D11" i="3"/>
  <c r="O68" i="3"/>
  <c r="I30" i="12"/>
  <c r="V67" i="3"/>
  <c r="S65" i="3"/>
  <c r="F28" i="12"/>
  <c r="S64" i="3"/>
  <c r="B27" i="12"/>
  <c r="O64" i="3"/>
  <c r="F27" i="12"/>
  <c r="B15" i="8"/>
  <c r="B14" i="8"/>
  <c r="B12" i="8"/>
  <c r="B11" i="8"/>
  <c r="B10" i="8"/>
  <c r="B9" i="8"/>
  <c r="B7" i="8"/>
  <c r="B6" i="8"/>
  <c r="C8" i="8"/>
  <c r="B5" i="8"/>
  <c r="B13" i="8"/>
  <c r="C5" i="8"/>
  <c r="C4" i="8"/>
  <c r="B4" i="8"/>
  <c r="B31" i="12"/>
  <c r="C6" i="8"/>
  <c r="B8" i="8"/>
  <c r="C9" i="8"/>
  <c r="C13" i="8"/>
  <c r="C11" i="8"/>
  <c r="C15" i="8"/>
  <c r="C14" i="8"/>
  <c r="AA3" i="8"/>
  <c r="Z3" i="8"/>
  <c r="H7" i="3"/>
  <c r="N6" i="3"/>
  <c r="B3" i="3"/>
  <c r="O15" i="3" s="1"/>
  <c r="M25" i="3"/>
  <c r="H18" i="3"/>
  <c r="H6" i="3"/>
  <c r="E3" i="3"/>
  <c r="L25" i="3"/>
  <c r="G18" i="3"/>
  <c r="T18" i="3" s="1"/>
  <c r="B12" i="3"/>
  <c r="F6" i="3"/>
  <c r="B6" i="3"/>
  <c r="K5" i="3"/>
  <c r="D19" i="3"/>
  <c r="Q19" i="3" s="1"/>
  <c r="I7" i="3"/>
  <c r="H20" i="3"/>
  <c r="N3" i="3"/>
  <c r="G20" i="3"/>
  <c r="K16" i="3"/>
  <c r="J10" i="3"/>
  <c r="J5" i="3"/>
  <c r="C13" i="3"/>
  <c r="B13" i="3"/>
  <c r="D6" i="3"/>
  <c r="C6" i="3"/>
  <c r="M17" i="3"/>
  <c r="F20" i="3"/>
  <c r="J16" i="3"/>
  <c r="H10" i="3"/>
  <c r="I5" i="3"/>
  <c r="C19" i="3"/>
  <c r="D18" i="3"/>
  <c r="C18" i="3"/>
  <c r="B18" i="3"/>
  <c r="F22" i="3"/>
  <c r="M3" i="3"/>
  <c r="L16" i="3"/>
  <c r="K53" i="3"/>
  <c r="AK77" i="3" s="1"/>
  <c r="AX77" i="3" s="1"/>
  <c r="E20" i="3"/>
  <c r="E16" i="3"/>
  <c r="G10" i="3"/>
  <c r="D5" i="3"/>
  <c r="N19" i="3"/>
  <c r="B16" i="3"/>
  <c r="O16" i="3" s="1"/>
  <c r="K19" i="3"/>
  <c r="M14" i="3"/>
  <c r="M55" i="3"/>
  <c r="AM79" i="3" s="1"/>
  <c r="AZ79" i="3" s="1"/>
  <c r="E19" i="3"/>
  <c r="K18" i="3"/>
  <c r="L6" i="3"/>
  <c r="N18" i="3"/>
  <c r="K6" i="3"/>
  <c r="L14" i="3"/>
  <c r="B19" i="3"/>
  <c r="J18" i="3"/>
  <c r="N25" i="3"/>
  <c r="I18" i="3"/>
  <c r="E12" i="3"/>
  <c r="J6" i="3"/>
  <c r="E24" i="3"/>
  <c r="C24" i="3"/>
  <c r="F24" i="3"/>
  <c r="H24" i="3"/>
  <c r="G24" i="3"/>
  <c r="I24" i="3"/>
  <c r="J24" i="3"/>
  <c r="K24" i="3"/>
  <c r="L24" i="3"/>
  <c r="M24" i="3"/>
  <c r="N24" i="3"/>
  <c r="D24" i="3"/>
  <c r="B24" i="3"/>
  <c r="G7" i="3"/>
  <c r="T19" i="3" s="1"/>
  <c r="E53" i="3"/>
  <c r="AE77" i="3" s="1"/>
  <c r="AR77" i="3" s="1"/>
  <c r="I25" i="3"/>
  <c r="K23" i="3"/>
  <c r="M21" i="3"/>
  <c r="B20" i="3"/>
  <c r="F16" i="3"/>
  <c r="H14" i="3"/>
  <c r="N8" i="3"/>
  <c r="C7" i="3"/>
  <c r="E5" i="3"/>
  <c r="H55" i="3"/>
  <c r="AH79" i="3" s="1"/>
  <c r="AU79" i="3" s="1"/>
  <c r="G14" i="3"/>
  <c r="B7" i="3"/>
  <c r="J23" i="3"/>
  <c r="M8" i="3"/>
  <c r="E22" i="3"/>
  <c r="L21" i="3"/>
  <c r="C3" i="3"/>
  <c r="G25" i="3"/>
  <c r="I23" i="3"/>
  <c r="K21" i="3"/>
  <c r="D16" i="3"/>
  <c r="F14" i="3"/>
  <c r="L8" i="3"/>
  <c r="C5" i="3"/>
  <c r="P17" i="3" s="1"/>
  <c r="D3" i="3"/>
  <c r="B53" i="3"/>
  <c r="AB77" i="3" s="1"/>
  <c r="AO77" i="3" s="1"/>
  <c r="F25" i="3"/>
  <c r="H23" i="3"/>
  <c r="J21" i="3"/>
  <c r="L19" i="3"/>
  <c r="N17" i="3"/>
  <c r="C16" i="3"/>
  <c r="E14" i="3"/>
  <c r="G12" i="3"/>
  <c r="I10" i="3"/>
  <c r="K8" i="3"/>
  <c r="M6" i="3"/>
  <c r="B5" i="3"/>
  <c r="E55" i="3"/>
  <c r="AE79" i="3" s="1"/>
  <c r="AR79" i="3" s="1"/>
  <c r="G23" i="3"/>
  <c r="I21" i="3"/>
  <c r="D14" i="3"/>
  <c r="J8" i="3"/>
  <c r="N4" i="3"/>
  <c r="F23" i="3"/>
  <c r="L17" i="3"/>
  <c r="I8" i="3"/>
  <c r="H21" i="3"/>
  <c r="N15" i="3"/>
  <c r="C14" i="3"/>
  <c r="P26" i="3" s="1"/>
  <c r="M4" i="3"/>
  <c r="G3" i="3"/>
  <c r="L52" i="3"/>
  <c r="AL76" i="3" s="1"/>
  <c r="AY76" i="3" s="1"/>
  <c r="N26" i="3"/>
  <c r="C25" i="3"/>
  <c r="E23" i="3"/>
  <c r="G21" i="3"/>
  <c r="K17" i="3"/>
  <c r="M15" i="3"/>
  <c r="B14" i="3"/>
  <c r="H8" i="3"/>
  <c r="L4" i="3"/>
  <c r="H3" i="3"/>
  <c r="K52" i="3"/>
  <c r="AK76" i="3" s="1"/>
  <c r="AX76" i="3" s="1"/>
  <c r="M26" i="3"/>
  <c r="B25" i="3"/>
  <c r="D23" i="3"/>
  <c r="F21" i="3"/>
  <c r="H19" i="3"/>
  <c r="J17" i="3"/>
  <c r="L15" i="3"/>
  <c r="Y15" i="3" s="1"/>
  <c r="N13" i="3"/>
  <c r="C12" i="3"/>
  <c r="E10" i="3"/>
  <c r="G8" i="3"/>
  <c r="I6" i="3"/>
  <c r="K4" i="3"/>
  <c r="J52" i="3"/>
  <c r="AJ76" i="3" s="1"/>
  <c r="AW76" i="3" s="1"/>
  <c r="L26" i="3"/>
  <c r="C23" i="3"/>
  <c r="E21" i="3"/>
  <c r="I17" i="3"/>
  <c r="K15" i="3"/>
  <c r="X15" i="3" s="1"/>
  <c r="M13" i="3"/>
  <c r="F8" i="3"/>
  <c r="J4" i="3"/>
  <c r="I52" i="3"/>
  <c r="AI76" i="3" s="1"/>
  <c r="AV76" i="3" s="1"/>
  <c r="K26" i="3"/>
  <c r="B23" i="3"/>
  <c r="D21" i="3"/>
  <c r="H17" i="3"/>
  <c r="J15" i="3"/>
  <c r="W15" i="3" s="1"/>
  <c r="L13" i="3"/>
  <c r="N11" i="3"/>
  <c r="C10" i="3"/>
  <c r="E8" i="3"/>
  <c r="I4" i="3"/>
  <c r="N22" i="3"/>
  <c r="C21" i="3"/>
  <c r="G17" i="3"/>
  <c r="I15" i="3"/>
  <c r="K13" i="3"/>
  <c r="M11" i="3"/>
  <c r="D8" i="3"/>
  <c r="H4" i="3"/>
  <c r="M22" i="3"/>
  <c r="Z22" i="3" s="1"/>
  <c r="B21" i="3"/>
  <c r="F17" i="3"/>
  <c r="S17" i="3" s="1"/>
  <c r="H15" i="3"/>
  <c r="J13" i="3"/>
  <c r="W25" i="3" s="1"/>
  <c r="L11" i="3"/>
  <c r="Y23" i="3" s="1"/>
  <c r="C8" i="3"/>
  <c r="P20" i="3" s="1"/>
  <c r="G4" i="3"/>
  <c r="T16" i="3" s="1"/>
  <c r="H26" i="3"/>
  <c r="L22" i="3"/>
  <c r="N20" i="3"/>
  <c r="E17" i="3"/>
  <c r="G15" i="3"/>
  <c r="I13" i="3"/>
  <c r="K11" i="3"/>
  <c r="M9" i="3"/>
  <c r="F4" i="3"/>
  <c r="E52" i="3"/>
  <c r="AE76" i="3" s="1"/>
  <c r="AR76" i="3" s="1"/>
  <c r="G26" i="3"/>
  <c r="K22" i="3"/>
  <c r="M20" i="3"/>
  <c r="D17" i="3"/>
  <c r="F15" i="3"/>
  <c r="H13" i="3"/>
  <c r="J11" i="3"/>
  <c r="L9" i="3"/>
  <c r="N7" i="3"/>
  <c r="E4" i="3"/>
  <c r="G13" i="3"/>
  <c r="D52" i="3"/>
  <c r="AD76" i="3" s="1"/>
  <c r="AQ76" i="3" s="1"/>
  <c r="F26" i="3"/>
  <c r="J22" i="3"/>
  <c r="E15" i="3"/>
  <c r="I11" i="3"/>
  <c r="K9" i="3"/>
  <c r="M7" i="3"/>
  <c r="N53" i="3"/>
  <c r="AN77" i="3" s="1"/>
  <c r="BA77" i="3" s="1"/>
  <c r="C52" i="3"/>
  <c r="AC76" i="3" s="1"/>
  <c r="AP76" i="3" s="1"/>
  <c r="E26" i="3"/>
  <c r="I22" i="3"/>
  <c r="K20" i="3"/>
  <c r="M18" i="3"/>
  <c r="B17" i="3"/>
  <c r="D15" i="3"/>
  <c r="F13" i="3"/>
  <c r="H11" i="3"/>
  <c r="J9" i="3"/>
  <c r="L7" i="3"/>
  <c r="N5" i="3"/>
  <c r="C4" i="3"/>
  <c r="L20" i="3"/>
  <c r="D4" i="3"/>
  <c r="M53" i="3"/>
  <c r="AM77" i="3" s="1"/>
  <c r="AZ77" i="3" s="1"/>
  <c r="D26" i="3"/>
  <c r="H22" i="3"/>
  <c r="J20" i="3"/>
  <c r="L18" i="3"/>
  <c r="N16" i="3"/>
  <c r="C15" i="3"/>
  <c r="E13" i="3"/>
  <c r="R25" i="3" s="1"/>
  <c r="G11" i="3"/>
  <c r="I9" i="3"/>
  <c r="K7" i="3"/>
  <c r="M5" i="3"/>
  <c r="L53" i="3"/>
  <c r="AL77" i="3" s="1"/>
  <c r="AY77" i="3" s="1"/>
  <c r="G22" i="3"/>
  <c r="I20" i="3"/>
  <c r="M16" i="3"/>
  <c r="F11" i="3"/>
  <c r="H9" i="3"/>
  <c r="J7" i="3"/>
  <c r="L5" i="3"/>
  <c r="C22" i="3"/>
  <c r="K14" i="3"/>
  <c r="G53" i="3"/>
  <c r="AG77" i="3" s="1"/>
  <c r="AT77" i="3" s="1"/>
  <c r="K25" i="3"/>
  <c r="M23" i="3"/>
  <c r="B22" i="3"/>
  <c r="D20" i="3"/>
  <c r="F18" i="3"/>
  <c r="H16" i="3"/>
  <c r="J14" i="3"/>
  <c r="N10" i="3"/>
  <c r="C9" i="3"/>
  <c r="E7" i="3"/>
  <c r="G5" i="3"/>
  <c r="J55" i="3"/>
  <c r="AJ79" i="3" s="1"/>
  <c r="AW79" i="3" s="1"/>
  <c r="N23" i="3"/>
  <c r="I16" i="3"/>
  <c r="F7" i="3"/>
  <c r="S19" i="3" s="1"/>
  <c r="H5" i="3"/>
  <c r="I54" i="3"/>
  <c r="AI78" i="3" s="1"/>
  <c r="AV78" i="3" s="1"/>
  <c r="L54" i="3"/>
  <c r="AL78" i="3" s="1"/>
  <c r="AY78" i="3" s="1"/>
  <c r="M54" i="3"/>
  <c r="AM78" i="3" s="1"/>
  <c r="AZ78" i="3" s="1"/>
  <c r="J54" i="3"/>
  <c r="AJ78" i="3" s="1"/>
  <c r="AW78" i="3" s="1"/>
  <c r="K54" i="3"/>
  <c r="AK78" i="3" s="1"/>
  <c r="AX78" i="3" s="1"/>
  <c r="D54" i="3"/>
  <c r="AD78" i="3" s="1"/>
  <c r="AQ78" i="3" s="1"/>
  <c r="C54" i="3"/>
  <c r="AC78" i="3" s="1"/>
  <c r="AP78" i="3" s="1"/>
  <c r="B54" i="3"/>
  <c r="AB78" i="3" s="1"/>
  <c r="AO78" i="3" s="1"/>
  <c r="E54" i="3"/>
  <c r="AE78" i="3" s="1"/>
  <c r="AR78" i="3" s="1"/>
  <c r="F54" i="3"/>
  <c r="AF78" i="3" s="1"/>
  <c r="AS78" i="3" s="1"/>
  <c r="G54" i="3"/>
  <c r="AG78" i="3" s="1"/>
  <c r="AT78" i="3" s="1"/>
  <c r="H54" i="3"/>
  <c r="AH78" i="3" s="1"/>
  <c r="AU78" i="3" s="1"/>
  <c r="N54" i="3"/>
  <c r="AN78" i="3" s="1"/>
  <c r="BA78" i="3" s="1"/>
  <c r="R18" i="3"/>
  <c r="Q25" i="3"/>
  <c r="D46" i="2"/>
  <c r="D48" i="2"/>
  <c r="D50" i="2"/>
  <c r="D43" i="2"/>
  <c r="C39" i="2"/>
  <c r="D39" i="2" s="1"/>
  <c r="C40" i="2"/>
  <c r="D40" i="2" s="1"/>
  <c r="C41" i="2"/>
  <c r="D41" i="2" s="1"/>
  <c r="C42" i="2"/>
  <c r="D42" i="2" s="1"/>
  <c r="D44" i="2"/>
  <c r="D45" i="2"/>
  <c r="D47" i="2"/>
  <c r="D49" i="2"/>
  <c r="D51" i="2"/>
  <c r="D52" i="2"/>
  <c r="D53" i="2"/>
  <c r="D54" i="2"/>
  <c r="D55" i="2"/>
  <c r="D56" i="2"/>
  <c r="D57" i="2"/>
  <c r="D58" i="2"/>
  <c r="D59" i="2"/>
  <c r="D60" i="2"/>
  <c r="D61" i="2"/>
  <c r="D62" i="2"/>
  <c r="C38" i="2"/>
  <c r="D38" i="2" s="1"/>
  <c r="F31" i="12" l="1"/>
  <c r="AF80" i="3"/>
  <c r="AS80" i="3" s="1"/>
  <c r="W68" i="3"/>
  <c r="AJ80" i="3"/>
  <c r="AW80" i="3" s="1"/>
  <c r="X68" i="3"/>
  <c r="AK80" i="3"/>
  <c r="AX80" i="3" s="1"/>
  <c r="Y68" i="3"/>
  <c r="AL80" i="3"/>
  <c r="AY80" i="3" s="1"/>
  <c r="U68" i="3"/>
  <c r="AH80" i="3"/>
  <c r="AU80" i="3" s="1"/>
  <c r="M31" i="12"/>
  <c r="AN80" i="3"/>
  <c r="BA80" i="3" s="1"/>
  <c r="V68" i="3"/>
  <c r="AI80" i="3"/>
  <c r="AV80" i="3" s="1"/>
  <c r="C31" i="12"/>
  <c r="AC80" i="3"/>
  <c r="AP80" i="3" s="1"/>
  <c r="R68" i="3"/>
  <c r="AE80" i="3"/>
  <c r="AR80" i="3" s="1"/>
  <c r="Z68" i="3"/>
  <c r="AM80" i="3"/>
  <c r="AZ80" i="3" s="1"/>
  <c r="D31" i="12"/>
  <c r="AD80" i="3"/>
  <c r="AQ80" i="3" s="1"/>
  <c r="T68" i="3"/>
  <c r="AG80" i="3"/>
  <c r="AT80" i="3" s="1"/>
  <c r="S67" i="3"/>
  <c r="AF79" i="3"/>
  <c r="AS79" i="3" s="1"/>
  <c r="B30" i="12"/>
  <c r="AB79" i="3"/>
  <c r="AO79" i="3" s="1"/>
  <c r="K30" i="12"/>
  <c r="AK79" i="3"/>
  <c r="AX79" i="3" s="1"/>
  <c r="L30" i="12"/>
  <c r="AL79" i="3"/>
  <c r="AY79" i="3" s="1"/>
  <c r="M30" i="12"/>
  <c r="AN79" i="3"/>
  <c r="BA79" i="3" s="1"/>
  <c r="Q67" i="3"/>
  <c r="AD79" i="3"/>
  <c r="AQ79" i="3" s="1"/>
  <c r="T67" i="3"/>
  <c r="AG79" i="3"/>
  <c r="AT79" i="3" s="1"/>
  <c r="C30" i="12"/>
  <c r="AC79" i="3"/>
  <c r="AP79" i="3" s="1"/>
  <c r="W26" i="3"/>
  <c r="U65" i="3"/>
  <c r="AH77" i="3"/>
  <c r="AU77" i="3" s="1"/>
  <c r="V65" i="3"/>
  <c r="AI77" i="3"/>
  <c r="AV77" i="3" s="1"/>
  <c r="W65" i="3"/>
  <c r="AJ77" i="3"/>
  <c r="AW77" i="3" s="1"/>
  <c r="C28" i="12"/>
  <c r="AC77" i="3"/>
  <c r="AP77" i="3" s="1"/>
  <c r="T64" i="3"/>
  <c r="G27" i="12"/>
  <c r="Q65" i="3"/>
  <c r="AD77" i="3"/>
  <c r="AQ77" i="3" s="1"/>
  <c r="Z24" i="3"/>
  <c r="Z64" i="3"/>
  <c r="AM76" i="3"/>
  <c r="AZ76" i="3" s="1"/>
  <c r="D28" i="12"/>
  <c r="H27" i="12"/>
  <c r="AA68" i="3"/>
  <c r="S15" i="3"/>
  <c r="M27" i="12"/>
  <c r="V19" i="3"/>
  <c r="U25" i="3"/>
  <c r="Z19" i="3"/>
  <c r="J28" i="12"/>
  <c r="P65" i="3"/>
  <c r="W19" i="3"/>
  <c r="K31" i="12"/>
  <c r="G31" i="12"/>
  <c r="I31" i="12"/>
  <c r="H31" i="12"/>
  <c r="Y67" i="3"/>
  <c r="L31" i="12"/>
  <c r="J31" i="12"/>
  <c r="G30" i="12"/>
  <c r="U64" i="3"/>
  <c r="O26" i="3"/>
  <c r="AA67" i="3"/>
  <c r="Q68" i="3"/>
  <c r="AA64" i="3"/>
  <c r="S68" i="3"/>
  <c r="F30" i="12"/>
  <c r="P69" i="3"/>
  <c r="C32" i="12"/>
  <c r="I32" i="12"/>
  <c r="V69" i="3"/>
  <c r="B32" i="12"/>
  <c r="O69" i="3"/>
  <c r="E31" i="12"/>
  <c r="W69" i="3"/>
  <c r="J32" i="12"/>
  <c r="H28" i="12"/>
  <c r="U69" i="3"/>
  <c r="H32" i="12"/>
  <c r="P68" i="3"/>
  <c r="L32" i="12"/>
  <c r="Y69" i="3"/>
  <c r="V24" i="3"/>
  <c r="M32" i="12"/>
  <c r="AA69" i="3"/>
  <c r="I28" i="12"/>
  <c r="D30" i="12"/>
  <c r="F32" i="12"/>
  <c r="S69" i="3"/>
  <c r="P67" i="3"/>
  <c r="V15" i="3"/>
  <c r="O67" i="3"/>
  <c r="X69" i="3"/>
  <c r="K32" i="12"/>
  <c r="R69" i="3"/>
  <c r="E32" i="12"/>
  <c r="X67" i="3"/>
  <c r="G32" i="12"/>
  <c r="T69" i="3"/>
  <c r="D32" i="12"/>
  <c r="Q69" i="3"/>
  <c r="W67" i="3"/>
  <c r="Z67" i="3"/>
  <c r="R67" i="3"/>
  <c r="U67" i="3"/>
  <c r="Y66" i="3"/>
  <c r="V66" i="3"/>
  <c r="H29" i="12"/>
  <c r="U66" i="3"/>
  <c r="Z66" i="3"/>
  <c r="O66" i="3"/>
  <c r="E29" i="12"/>
  <c r="R66" i="3"/>
  <c r="P66" i="3"/>
  <c r="Q66" i="3"/>
  <c r="T66" i="3"/>
  <c r="AA66" i="3"/>
  <c r="S66" i="3"/>
  <c r="X66" i="3"/>
  <c r="J29" i="12"/>
  <c r="W66" i="3"/>
  <c r="R65" i="3"/>
  <c r="AA65" i="3"/>
  <c r="Z65" i="3"/>
  <c r="T65" i="3"/>
  <c r="X65" i="3"/>
  <c r="Y65" i="3"/>
  <c r="O65" i="3"/>
  <c r="M28" i="12"/>
  <c r="K28" i="12"/>
  <c r="G28" i="12"/>
  <c r="L28" i="12"/>
  <c r="B28" i="12"/>
  <c r="E28" i="12"/>
  <c r="W64" i="3"/>
  <c r="L27" i="12"/>
  <c r="Y64" i="3"/>
  <c r="E27" i="12"/>
  <c r="R64" i="3"/>
  <c r="P64" i="3"/>
  <c r="K27" i="12"/>
  <c r="X64" i="3"/>
  <c r="Q64" i="3"/>
  <c r="V64" i="3"/>
  <c r="D8" i="7"/>
  <c r="D10" i="10"/>
  <c r="C9" i="11"/>
  <c r="C8" i="9"/>
  <c r="C7" i="8"/>
  <c r="E30" i="12"/>
  <c r="C12" i="7"/>
  <c r="C6" i="10"/>
  <c r="B5" i="11"/>
  <c r="B12" i="9"/>
  <c r="F5" i="8"/>
  <c r="C27" i="12"/>
  <c r="D9" i="8"/>
  <c r="G29" i="12"/>
  <c r="C12" i="8"/>
  <c r="J30" i="12"/>
  <c r="C4" i="7"/>
  <c r="B13" i="11"/>
  <c r="C14" i="10"/>
  <c r="B4" i="9"/>
  <c r="D7" i="7"/>
  <c r="C10" i="11"/>
  <c r="D11" i="10"/>
  <c r="C7" i="9"/>
  <c r="D8" i="8"/>
  <c r="F29" i="12"/>
  <c r="F10" i="8"/>
  <c r="D13" i="7"/>
  <c r="C4" i="11"/>
  <c r="D5" i="10"/>
  <c r="C13" i="9"/>
  <c r="C5" i="7"/>
  <c r="C13" i="10"/>
  <c r="B12" i="11"/>
  <c r="B5" i="9"/>
  <c r="D15" i="8"/>
  <c r="M29" i="12"/>
  <c r="D14" i="7"/>
  <c r="C3" i="11"/>
  <c r="D4" i="10"/>
  <c r="C14" i="9"/>
  <c r="D10" i="7"/>
  <c r="D8" i="10"/>
  <c r="C7" i="11"/>
  <c r="C10" i="9"/>
  <c r="C6" i="7"/>
  <c r="B11" i="11"/>
  <c r="C12" i="10"/>
  <c r="B6" i="9"/>
  <c r="D12" i="7"/>
  <c r="D6" i="10"/>
  <c r="C5" i="11"/>
  <c r="C12" i="9"/>
  <c r="C8" i="7"/>
  <c r="B9" i="11"/>
  <c r="C10" i="10"/>
  <c r="B8" i="9"/>
  <c r="C9" i="7"/>
  <c r="C9" i="10"/>
  <c r="B8" i="11"/>
  <c r="B9" i="9"/>
  <c r="D5" i="8"/>
  <c r="C29" i="12"/>
  <c r="F6" i="8"/>
  <c r="D27" i="12"/>
  <c r="D6" i="8"/>
  <c r="D29" i="12"/>
  <c r="C10" i="8"/>
  <c r="H30" i="12"/>
  <c r="C7" i="7"/>
  <c r="C11" i="10"/>
  <c r="B10" i="11"/>
  <c r="B7" i="9"/>
  <c r="C10" i="7"/>
  <c r="B7" i="11"/>
  <c r="C8" i="10"/>
  <c r="B10" i="9"/>
  <c r="D13" i="8"/>
  <c r="K29" i="12"/>
  <c r="D5" i="7"/>
  <c r="D13" i="10"/>
  <c r="C12" i="11"/>
  <c r="C5" i="9"/>
  <c r="C11" i="7"/>
  <c r="C7" i="10"/>
  <c r="B6" i="11"/>
  <c r="B11" i="9"/>
  <c r="C13" i="7"/>
  <c r="B4" i="11"/>
  <c r="C5" i="10"/>
  <c r="B13" i="9"/>
  <c r="F12" i="8"/>
  <c r="J27" i="12"/>
  <c r="C3" i="7"/>
  <c r="B14" i="11"/>
  <c r="C15" i="10"/>
  <c r="B3" i="9"/>
  <c r="D11" i="8"/>
  <c r="I29" i="12"/>
  <c r="F11" i="8"/>
  <c r="I27" i="12"/>
  <c r="D4" i="8"/>
  <c r="B29" i="12"/>
  <c r="D3" i="7"/>
  <c r="C14" i="11"/>
  <c r="D15" i="10"/>
  <c r="C3" i="9"/>
  <c r="C14" i="7"/>
  <c r="B3" i="11"/>
  <c r="C4" i="10"/>
  <c r="B14" i="9"/>
  <c r="D14" i="8"/>
  <c r="L29" i="12"/>
  <c r="D4" i="7"/>
  <c r="C13" i="11"/>
  <c r="D14" i="10"/>
  <c r="C4" i="9"/>
  <c r="F8" i="8"/>
  <c r="E15" i="8"/>
  <c r="D7" i="8"/>
  <c r="E14" i="8"/>
  <c r="E4" i="8"/>
  <c r="E7" i="8"/>
  <c r="F4" i="8"/>
  <c r="D10" i="8"/>
  <c r="F13" i="8"/>
  <c r="D12" i="8"/>
  <c r="F14" i="8"/>
  <c r="F7" i="8"/>
  <c r="AA18" i="3"/>
  <c r="E8" i="8"/>
  <c r="E5" i="8"/>
  <c r="E11" i="8"/>
  <c r="E6" i="8"/>
  <c r="E13" i="8"/>
  <c r="E10" i="8"/>
  <c r="E9" i="8"/>
  <c r="E12" i="8"/>
  <c r="F15" i="8"/>
  <c r="F9" i="8"/>
  <c r="AB3" i="8"/>
  <c r="W24" i="3"/>
  <c r="Q17" i="3"/>
  <c r="R21" i="3"/>
  <c r="T21" i="3"/>
  <c r="S22" i="3"/>
  <c r="T24" i="3"/>
  <c r="P23" i="3"/>
  <c r="R23" i="3"/>
  <c r="P19" i="3"/>
  <c r="AA26" i="3"/>
  <c r="X22" i="3"/>
  <c r="O20" i="3"/>
  <c r="X18" i="3"/>
  <c r="S21" i="3"/>
  <c r="Q24" i="3"/>
  <c r="Y22" i="3"/>
  <c r="Q23" i="3"/>
  <c r="AA24" i="3"/>
  <c r="Q21" i="3"/>
  <c r="Y24" i="3"/>
  <c r="O23" i="3"/>
  <c r="X24" i="3"/>
  <c r="U24" i="3"/>
  <c r="S24" i="3"/>
  <c r="O21" i="3"/>
  <c r="O22" i="3"/>
  <c r="T22" i="3"/>
  <c r="S20" i="3"/>
  <c r="W23" i="3"/>
  <c r="R20" i="3"/>
  <c r="R22" i="3"/>
  <c r="V18" i="3"/>
  <c r="W17" i="3"/>
  <c r="P15" i="3"/>
  <c r="Y26" i="3"/>
  <c r="Z16" i="3"/>
  <c r="X16" i="3"/>
  <c r="O17" i="3"/>
  <c r="P25" i="3"/>
  <c r="Y25" i="3"/>
  <c r="Q15" i="3"/>
  <c r="AA25" i="3"/>
  <c r="V20" i="3"/>
  <c r="P18" i="3"/>
  <c r="W20" i="3"/>
  <c r="U19" i="3"/>
  <c r="R16" i="3"/>
  <c r="U20" i="3"/>
  <c r="X19" i="3"/>
  <c r="V21" i="3"/>
  <c r="S23" i="3"/>
  <c r="R15" i="3"/>
  <c r="Q26" i="3"/>
  <c r="W16" i="3"/>
  <c r="U22" i="3"/>
  <c r="Y20" i="3"/>
  <c r="X20" i="3"/>
  <c r="Y18" i="3"/>
  <c r="Z15" i="3"/>
  <c r="T26" i="3"/>
  <c r="P24" i="3"/>
  <c r="Y16" i="3"/>
  <c r="AA22" i="3"/>
  <c r="R24" i="3"/>
  <c r="Y17" i="3"/>
  <c r="W18" i="3"/>
  <c r="Z17" i="3"/>
  <c r="R17" i="3"/>
  <c r="S26" i="3"/>
  <c r="Z21" i="3"/>
  <c r="R19" i="3"/>
  <c r="X21" i="3"/>
  <c r="AA16" i="3"/>
  <c r="O24" i="3"/>
  <c r="O25" i="3"/>
  <c r="S18" i="3"/>
  <c r="W22" i="3"/>
  <c r="Z26" i="3"/>
  <c r="O18" i="3"/>
  <c r="X26" i="3"/>
  <c r="U16" i="3"/>
  <c r="X25" i="3"/>
  <c r="U15" i="3"/>
  <c r="X17" i="3"/>
  <c r="O19" i="3"/>
  <c r="U18" i="3"/>
  <c r="Z25" i="3"/>
  <c r="Y19" i="3"/>
  <c r="Q18" i="3"/>
  <c r="T20" i="3"/>
  <c r="S25" i="3"/>
  <c r="AA23" i="3"/>
  <c r="V22" i="3"/>
  <c r="AA15" i="3"/>
  <c r="R26" i="3"/>
  <c r="P21" i="3"/>
  <c r="U17" i="3"/>
  <c r="U26" i="3"/>
  <c r="Q20" i="3"/>
  <c r="Z23" i="3"/>
  <c r="Y21" i="3"/>
  <c r="AA19" i="3"/>
  <c r="Z18" i="3"/>
  <c r="P22" i="3"/>
  <c r="V17" i="3"/>
  <c r="Z20" i="3"/>
  <c r="W21" i="3"/>
  <c r="V16" i="3"/>
  <c r="S16" i="3"/>
  <c r="T17" i="3"/>
  <c r="V25" i="3"/>
  <c r="U21" i="3"/>
  <c r="X23" i="3"/>
  <c r="T15" i="3"/>
  <c r="AA20" i="3"/>
  <c r="C50" i="3"/>
  <c r="AC74" i="3" s="1"/>
  <c r="AP74" i="3" s="1"/>
  <c r="D50" i="3"/>
  <c r="AD74" i="3" s="1"/>
  <c r="AQ74" i="3" s="1"/>
  <c r="F50" i="3"/>
  <c r="AF74" i="3" s="1"/>
  <c r="AS74" i="3" s="1"/>
  <c r="E50" i="3"/>
  <c r="AE74" i="3" s="1"/>
  <c r="AR74" i="3" s="1"/>
  <c r="G50" i="3"/>
  <c r="AG74" i="3" s="1"/>
  <c r="AT74" i="3" s="1"/>
  <c r="H50" i="3"/>
  <c r="AH74" i="3" s="1"/>
  <c r="AU74" i="3" s="1"/>
  <c r="I50" i="3"/>
  <c r="AI74" i="3" s="1"/>
  <c r="AV74" i="3" s="1"/>
  <c r="J50" i="3"/>
  <c r="AJ74" i="3" s="1"/>
  <c r="AW74" i="3" s="1"/>
  <c r="K50" i="3"/>
  <c r="AK74" i="3" s="1"/>
  <c r="AX74" i="3" s="1"/>
  <c r="L50" i="3"/>
  <c r="AL74" i="3" s="1"/>
  <c r="AY74" i="3" s="1"/>
  <c r="M50" i="3"/>
  <c r="AM74" i="3" s="1"/>
  <c r="AZ74" i="3" s="1"/>
  <c r="N50" i="3"/>
  <c r="AN74" i="3" s="1"/>
  <c r="BA74" i="3" s="1"/>
  <c r="B50" i="3"/>
  <c r="AB74" i="3" s="1"/>
  <c r="AO74" i="3" s="1"/>
  <c r="J49" i="3"/>
  <c r="AJ73" i="3" s="1"/>
  <c r="AW73" i="3" s="1"/>
  <c r="K49" i="3"/>
  <c r="AK73" i="3" s="1"/>
  <c r="AX73" i="3" s="1"/>
  <c r="L49" i="3"/>
  <c r="AL73" i="3" s="1"/>
  <c r="AY73" i="3" s="1"/>
  <c r="N49" i="3"/>
  <c r="AN73" i="3" s="1"/>
  <c r="BA73" i="3" s="1"/>
  <c r="E49" i="3"/>
  <c r="AE73" i="3" s="1"/>
  <c r="AR73" i="3" s="1"/>
  <c r="D49" i="3"/>
  <c r="AD73" i="3" s="1"/>
  <c r="AQ73" i="3" s="1"/>
  <c r="B49" i="3"/>
  <c r="AB73" i="3" s="1"/>
  <c r="AO73" i="3" s="1"/>
  <c r="C49" i="3"/>
  <c r="AC73" i="3" s="1"/>
  <c r="AP73" i="3" s="1"/>
  <c r="F49" i="3"/>
  <c r="AF73" i="3" s="1"/>
  <c r="AS73" i="3" s="1"/>
  <c r="G49" i="3"/>
  <c r="AG73" i="3" s="1"/>
  <c r="AT73" i="3" s="1"/>
  <c r="M49" i="3"/>
  <c r="AM73" i="3" s="1"/>
  <c r="AZ73" i="3" s="1"/>
  <c r="H49" i="3"/>
  <c r="AH73" i="3" s="1"/>
  <c r="AU73" i="3" s="1"/>
  <c r="I49" i="3"/>
  <c r="AI73" i="3" s="1"/>
  <c r="AV73" i="3" s="1"/>
  <c r="K36" i="3"/>
  <c r="K11" i="12" s="1"/>
  <c r="L36" i="3"/>
  <c r="L11" i="12" s="1"/>
  <c r="M36" i="3"/>
  <c r="N36" i="3"/>
  <c r="M11" i="12" s="1"/>
  <c r="B36" i="3"/>
  <c r="B11" i="12" s="1"/>
  <c r="C36" i="3"/>
  <c r="C11" i="12" s="1"/>
  <c r="D36" i="3"/>
  <c r="D11" i="12" s="1"/>
  <c r="E36" i="3"/>
  <c r="E11" i="12" s="1"/>
  <c r="F36" i="3"/>
  <c r="F11" i="12" s="1"/>
  <c r="G36" i="3"/>
  <c r="G11" i="12" s="1"/>
  <c r="H36" i="3"/>
  <c r="H11" i="12" s="1"/>
  <c r="I36" i="3"/>
  <c r="I11" i="12" s="1"/>
  <c r="J36" i="3"/>
  <c r="J11" i="12" s="1"/>
  <c r="B32" i="3"/>
  <c r="B7" i="12" s="1"/>
  <c r="C32" i="3"/>
  <c r="C7" i="12" s="1"/>
  <c r="D32" i="3"/>
  <c r="D7" i="12" s="1"/>
  <c r="E32" i="3"/>
  <c r="E7" i="12" s="1"/>
  <c r="F32" i="3"/>
  <c r="F7" i="12" s="1"/>
  <c r="G32" i="3"/>
  <c r="H32" i="3"/>
  <c r="H7" i="12" s="1"/>
  <c r="I32" i="3"/>
  <c r="I7" i="12" s="1"/>
  <c r="J32" i="3"/>
  <c r="J7" i="12" s="1"/>
  <c r="K32" i="3"/>
  <c r="K7" i="12" s="1"/>
  <c r="L32" i="3"/>
  <c r="L7" i="12" s="1"/>
  <c r="M32" i="3"/>
  <c r="N32" i="3"/>
  <c r="H27" i="3"/>
  <c r="H2" i="12" s="1"/>
  <c r="J27" i="3"/>
  <c r="J2" i="12" s="1"/>
  <c r="I27" i="3"/>
  <c r="I2" i="12" s="1"/>
  <c r="N27" i="3"/>
  <c r="M2" i="12" s="1"/>
  <c r="L27" i="3"/>
  <c r="L2" i="12" s="1"/>
  <c r="B27" i="3"/>
  <c r="B2" i="12" s="1"/>
  <c r="C27" i="3"/>
  <c r="C2" i="12" s="1"/>
  <c r="M27" i="3"/>
  <c r="D27" i="3"/>
  <c r="D2" i="12" s="1"/>
  <c r="F27" i="3"/>
  <c r="F2" i="12" s="1"/>
  <c r="E27" i="3"/>
  <c r="E2" i="12" s="1"/>
  <c r="K27" i="3"/>
  <c r="K2" i="12" s="1"/>
  <c r="G27" i="3"/>
  <c r="G2" i="12" s="1"/>
  <c r="D35" i="3"/>
  <c r="F35" i="3"/>
  <c r="F10" i="12" s="1"/>
  <c r="G35" i="3"/>
  <c r="E35" i="3"/>
  <c r="H35" i="3"/>
  <c r="H10" i="12" s="1"/>
  <c r="I35" i="3"/>
  <c r="I10" i="12" s="1"/>
  <c r="J35" i="3"/>
  <c r="L35" i="3"/>
  <c r="K35" i="3"/>
  <c r="K10" i="12" s="1"/>
  <c r="M35" i="3"/>
  <c r="N35" i="3"/>
  <c r="M10" i="12" s="1"/>
  <c r="C35" i="3"/>
  <c r="B35" i="3"/>
  <c r="H51" i="3"/>
  <c r="AH75" i="3" s="1"/>
  <c r="AU75" i="3" s="1"/>
  <c r="I51" i="3"/>
  <c r="AI75" i="3" s="1"/>
  <c r="AV75" i="3" s="1"/>
  <c r="K51" i="3"/>
  <c r="AK75" i="3" s="1"/>
  <c r="AX75" i="3" s="1"/>
  <c r="N51" i="3"/>
  <c r="AN75" i="3" s="1"/>
  <c r="BA75" i="3" s="1"/>
  <c r="C51" i="3"/>
  <c r="AC75" i="3" s="1"/>
  <c r="AP75" i="3" s="1"/>
  <c r="L51" i="3"/>
  <c r="AL75" i="3" s="1"/>
  <c r="AY75" i="3" s="1"/>
  <c r="B51" i="3"/>
  <c r="AB75" i="3" s="1"/>
  <c r="AO75" i="3" s="1"/>
  <c r="D51" i="3"/>
  <c r="AD75" i="3" s="1"/>
  <c r="AQ75" i="3" s="1"/>
  <c r="E51" i="3"/>
  <c r="AE75" i="3" s="1"/>
  <c r="AR75" i="3" s="1"/>
  <c r="M51" i="3"/>
  <c r="AM75" i="3" s="1"/>
  <c r="AZ75" i="3" s="1"/>
  <c r="F51" i="3"/>
  <c r="AF75" i="3" s="1"/>
  <c r="AS75" i="3" s="1"/>
  <c r="G51" i="3"/>
  <c r="AG75" i="3" s="1"/>
  <c r="AT75" i="3" s="1"/>
  <c r="J51" i="3"/>
  <c r="AJ75" i="3" s="1"/>
  <c r="AW75" i="3" s="1"/>
  <c r="E48" i="3"/>
  <c r="AE72" i="3" s="1"/>
  <c r="AR72" i="3" s="1"/>
  <c r="F48" i="3"/>
  <c r="AF72" i="3" s="1"/>
  <c r="AS72" i="3" s="1"/>
  <c r="G48" i="3"/>
  <c r="AG72" i="3" s="1"/>
  <c r="AT72" i="3" s="1"/>
  <c r="H48" i="3"/>
  <c r="AH72" i="3" s="1"/>
  <c r="AU72" i="3" s="1"/>
  <c r="K48" i="3"/>
  <c r="AK72" i="3" s="1"/>
  <c r="AX72" i="3" s="1"/>
  <c r="I48" i="3"/>
  <c r="AI72" i="3" s="1"/>
  <c r="AV72" i="3" s="1"/>
  <c r="J48" i="3"/>
  <c r="AJ72" i="3" s="1"/>
  <c r="AW72" i="3" s="1"/>
  <c r="L48" i="3"/>
  <c r="AL72" i="3" s="1"/>
  <c r="AY72" i="3" s="1"/>
  <c r="M48" i="3"/>
  <c r="AM72" i="3" s="1"/>
  <c r="AZ72" i="3" s="1"/>
  <c r="N48" i="3"/>
  <c r="AN72" i="3" s="1"/>
  <c r="BA72" i="3" s="1"/>
  <c r="D48" i="3"/>
  <c r="AD72" i="3" s="1"/>
  <c r="AQ72" i="3" s="1"/>
  <c r="C48" i="3"/>
  <c r="AC72" i="3" s="1"/>
  <c r="AP72" i="3" s="1"/>
  <c r="B48" i="3"/>
  <c r="AB72" i="3" s="1"/>
  <c r="AO72" i="3" s="1"/>
  <c r="L47" i="3"/>
  <c r="AL71" i="3" s="1"/>
  <c r="AY71" i="3" s="1"/>
  <c r="N47" i="3"/>
  <c r="AN71" i="3" s="1"/>
  <c r="BA71" i="3" s="1"/>
  <c r="M47" i="3"/>
  <c r="AM71" i="3" s="1"/>
  <c r="AZ71" i="3" s="1"/>
  <c r="G47" i="3"/>
  <c r="AG71" i="3" s="1"/>
  <c r="AT71" i="3" s="1"/>
  <c r="B47" i="3"/>
  <c r="AB71" i="3" s="1"/>
  <c r="AO71" i="3" s="1"/>
  <c r="C47" i="3"/>
  <c r="AC71" i="3" s="1"/>
  <c r="AP71" i="3" s="1"/>
  <c r="D47" i="3"/>
  <c r="AD71" i="3" s="1"/>
  <c r="AQ71" i="3" s="1"/>
  <c r="E47" i="3"/>
  <c r="AE71" i="3" s="1"/>
  <c r="AR71" i="3" s="1"/>
  <c r="F47" i="3"/>
  <c r="AF71" i="3" s="1"/>
  <c r="AS71" i="3" s="1"/>
  <c r="H47" i="3"/>
  <c r="AH71" i="3" s="1"/>
  <c r="AU71" i="3" s="1"/>
  <c r="I47" i="3"/>
  <c r="AI71" i="3" s="1"/>
  <c r="AV71" i="3" s="1"/>
  <c r="J47" i="3"/>
  <c r="AJ71" i="3" s="1"/>
  <c r="AW71" i="3" s="1"/>
  <c r="K47" i="3"/>
  <c r="AK71" i="3" s="1"/>
  <c r="AX71" i="3" s="1"/>
  <c r="C44" i="3"/>
  <c r="AC68" i="3" s="1"/>
  <c r="AP68" i="3" s="1"/>
  <c r="D44" i="3"/>
  <c r="AD68" i="3" s="1"/>
  <c r="AQ68" i="3" s="1"/>
  <c r="I44" i="3"/>
  <c r="J44" i="3"/>
  <c r="AJ68" i="3" s="1"/>
  <c r="AW68" i="3" s="1"/>
  <c r="L44" i="3"/>
  <c r="K44" i="3"/>
  <c r="AK68" i="3" s="1"/>
  <c r="AX68" i="3" s="1"/>
  <c r="M44" i="3"/>
  <c r="AM68" i="3" s="1"/>
  <c r="AZ68" i="3" s="1"/>
  <c r="N44" i="3"/>
  <c r="F44" i="3"/>
  <c r="H44" i="3"/>
  <c r="B44" i="3"/>
  <c r="E44" i="3"/>
  <c r="G44" i="3"/>
  <c r="B43" i="3"/>
  <c r="C43" i="3"/>
  <c r="D43" i="3"/>
  <c r="E43" i="3"/>
  <c r="AE67" i="3" s="1"/>
  <c r="AR67" i="3" s="1"/>
  <c r="F43" i="3"/>
  <c r="AF67" i="3" s="1"/>
  <c r="AS67" i="3" s="1"/>
  <c r="G43" i="3"/>
  <c r="H43" i="3"/>
  <c r="H18" i="12" s="1"/>
  <c r="I43" i="3"/>
  <c r="J43" i="3"/>
  <c r="J18" i="12" s="1"/>
  <c r="K43" i="3"/>
  <c r="L43" i="3"/>
  <c r="M43" i="3"/>
  <c r="AM67" i="3" s="1"/>
  <c r="AZ67" i="3" s="1"/>
  <c r="N43" i="3"/>
  <c r="T23" i="3"/>
  <c r="Q16" i="3"/>
  <c r="E42" i="3"/>
  <c r="AE66" i="3" s="1"/>
  <c r="AR66" i="3" s="1"/>
  <c r="G42" i="3"/>
  <c r="G17" i="12" s="1"/>
  <c r="I42" i="3"/>
  <c r="I17" i="12" s="1"/>
  <c r="F42" i="3"/>
  <c r="F17" i="12" s="1"/>
  <c r="K42" i="3"/>
  <c r="K17" i="12" s="1"/>
  <c r="L42" i="3"/>
  <c r="L17" i="12" s="1"/>
  <c r="M42" i="3"/>
  <c r="Z54" i="3" s="1"/>
  <c r="N42" i="3"/>
  <c r="M17" i="12" s="1"/>
  <c r="H42" i="3"/>
  <c r="H17" i="12" s="1"/>
  <c r="B42" i="3"/>
  <c r="B17" i="12" s="1"/>
  <c r="J42" i="3"/>
  <c r="J17" i="12" s="1"/>
  <c r="C42" i="3"/>
  <c r="AC66" i="3" s="1"/>
  <c r="AP66" i="3" s="1"/>
  <c r="D42" i="3"/>
  <c r="D17" i="12" s="1"/>
  <c r="B46" i="3"/>
  <c r="AB70" i="3" s="1"/>
  <c r="AO70" i="3" s="1"/>
  <c r="C46" i="3"/>
  <c r="AC70" i="3" s="1"/>
  <c r="AP70" i="3" s="1"/>
  <c r="F46" i="3"/>
  <c r="AF70" i="3" s="1"/>
  <c r="AS70" i="3" s="1"/>
  <c r="G46" i="3"/>
  <c r="AG70" i="3" s="1"/>
  <c r="AT70" i="3" s="1"/>
  <c r="E46" i="3"/>
  <c r="AE70" i="3" s="1"/>
  <c r="AR70" i="3" s="1"/>
  <c r="H46" i="3"/>
  <c r="AH70" i="3" s="1"/>
  <c r="AU70" i="3" s="1"/>
  <c r="I46" i="3"/>
  <c r="AI70" i="3" s="1"/>
  <c r="AV70" i="3" s="1"/>
  <c r="J46" i="3"/>
  <c r="AJ70" i="3" s="1"/>
  <c r="AW70" i="3" s="1"/>
  <c r="M46" i="3"/>
  <c r="AM70" i="3" s="1"/>
  <c r="AZ70" i="3" s="1"/>
  <c r="K46" i="3"/>
  <c r="AK70" i="3" s="1"/>
  <c r="AX70" i="3" s="1"/>
  <c r="L46" i="3"/>
  <c r="AL70" i="3" s="1"/>
  <c r="AY70" i="3" s="1"/>
  <c r="N46" i="3"/>
  <c r="AN70" i="3" s="1"/>
  <c r="BA70" i="3" s="1"/>
  <c r="D46" i="3"/>
  <c r="AD70" i="3" s="1"/>
  <c r="AQ70" i="3" s="1"/>
  <c r="C41" i="3"/>
  <c r="AC65" i="3" s="1"/>
  <c r="AP65" i="3" s="1"/>
  <c r="F41" i="3"/>
  <c r="AF65" i="3" s="1"/>
  <c r="AS65" i="3" s="1"/>
  <c r="B41" i="3"/>
  <c r="B16" i="12" s="1"/>
  <c r="M41" i="3"/>
  <c r="AM65" i="3" s="1"/>
  <c r="AZ65" i="3" s="1"/>
  <c r="D41" i="3"/>
  <c r="AD65" i="3" s="1"/>
  <c r="AQ65" i="3" s="1"/>
  <c r="E41" i="3"/>
  <c r="E16" i="12" s="1"/>
  <c r="G41" i="3"/>
  <c r="G16" i="12" s="1"/>
  <c r="H41" i="3"/>
  <c r="AH65" i="3" s="1"/>
  <c r="AU65" i="3" s="1"/>
  <c r="I41" i="3"/>
  <c r="AI65" i="3" s="1"/>
  <c r="AV65" i="3" s="1"/>
  <c r="J41" i="3"/>
  <c r="AJ65" i="3" s="1"/>
  <c r="AW65" i="3" s="1"/>
  <c r="K41" i="3"/>
  <c r="K16" i="12" s="1"/>
  <c r="L41" i="3"/>
  <c r="L16" i="12" s="1"/>
  <c r="N41" i="3"/>
  <c r="M16" i="12" s="1"/>
  <c r="V23" i="3"/>
  <c r="G40" i="3"/>
  <c r="H40" i="3"/>
  <c r="I40" i="3"/>
  <c r="AI64" i="3" s="1"/>
  <c r="AV64" i="3" s="1"/>
  <c r="M40" i="3"/>
  <c r="AM64" i="3" s="1"/>
  <c r="AZ64" i="3" s="1"/>
  <c r="N40" i="3"/>
  <c r="AN64" i="3" s="1"/>
  <c r="BA64" i="3" s="1"/>
  <c r="B40" i="3"/>
  <c r="L40" i="3"/>
  <c r="L15" i="12" s="1"/>
  <c r="J40" i="3"/>
  <c r="J15" i="12" s="1"/>
  <c r="C40" i="3"/>
  <c r="C15" i="12" s="1"/>
  <c r="D40" i="3"/>
  <c r="AD64" i="3" s="1"/>
  <c r="AQ64" i="3" s="1"/>
  <c r="E40" i="3"/>
  <c r="AE64" i="3" s="1"/>
  <c r="AR64" i="3" s="1"/>
  <c r="K40" i="3"/>
  <c r="K15" i="12" s="1"/>
  <c r="F40" i="3"/>
  <c r="T25" i="3"/>
  <c r="N45" i="3"/>
  <c r="B45" i="3"/>
  <c r="C45" i="3"/>
  <c r="D45" i="3"/>
  <c r="E45" i="3"/>
  <c r="F45" i="3"/>
  <c r="G45" i="3"/>
  <c r="H45" i="3"/>
  <c r="I45" i="3"/>
  <c r="J45" i="3"/>
  <c r="K45" i="3"/>
  <c r="L45" i="3"/>
  <c r="M45" i="3"/>
  <c r="AM69" i="3" s="1"/>
  <c r="AZ69" i="3" s="1"/>
  <c r="I38" i="3"/>
  <c r="I13" i="12" s="1"/>
  <c r="K38" i="3"/>
  <c r="K13" i="12" s="1"/>
  <c r="J38" i="3"/>
  <c r="J13" i="12" s="1"/>
  <c r="N38" i="3"/>
  <c r="M13" i="12" s="1"/>
  <c r="D38" i="3"/>
  <c r="L38" i="3"/>
  <c r="L13" i="12" s="1"/>
  <c r="B38" i="3"/>
  <c r="C38" i="3"/>
  <c r="M38" i="3"/>
  <c r="E38" i="3"/>
  <c r="E13" i="12" s="1"/>
  <c r="F38" i="3"/>
  <c r="F13" i="12" s="1"/>
  <c r="G38" i="3"/>
  <c r="G13" i="12" s="1"/>
  <c r="H38" i="3"/>
  <c r="H13" i="12" s="1"/>
  <c r="M34" i="3"/>
  <c r="N34" i="3"/>
  <c r="M9" i="12" s="1"/>
  <c r="B34" i="3"/>
  <c r="B9" i="12" s="1"/>
  <c r="C34" i="3"/>
  <c r="C9" i="12" s="1"/>
  <c r="D34" i="3"/>
  <c r="E34" i="3"/>
  <c r="E9" i="12" s="1"/>
  <c r="F34" i="3"/>
  <c r="F9" i="12" s="1"/>
  <c r="G34" i="3"/>
  <c r="G9" i="12" s="1"/>
  <c r="H34" i="3"/>
  <c r="H9" i="12" s="1"/>
  <c r="I34" i="3"/>
  <c r="I9" i="12" s="1"/>
  <c r="J34" i="3"/>
  <c r="J9" i="12" s="1"/>
  <c r="K34" i="3"/>
  <c r="L34" i="3"/>
  <c r="L9" i="12" s="1"/>
  <c r="B33" i="3"/>
  <c r="D33" i="3"/>
  <c r="C33" i="3"/>
  <c r="F33" i="3"/>
  <c r="H33" i="3"/>
  <c r="I33" i="3"/>
  <c r="K33" i="3"/>
  <c r="K8" i="12" s="1"/>
  <c r="J33" i="3"/>
  <c r="J8" i="12" s="1"/>
  <c r="L33" i="3"/>
  <c r="L8" i="12" s="1"/>
  <c r="M33" i="3"/>
  <c r="N33" i="3"/>
  <c r="M8" i="12" s="1"/>
  <c r="G33" i="3"/>
  <c r="G8" i="12" s="1"/>
  <c r="E33" i="3"/>
  <c r="E8" i="12" s="1"/>
  <c r="B30" i="3"/>
  <c r="B5" i="12" s="1"/>
  <c r="C30" i="3"/>
  <c r="D30" i="3"/>
  <c r="D5" i="12" s="1"/>
  <c r="E30" i="3"/>
  <c r="E5" i="12" s="1"/>
  <c r="F30" i="3"/>
  <c r="F5" i="12" s="1"/>
  <c r="G30" i="3"/>
  <c r="H30" i="3"/>
  <c r="I30" i="3"/>
  <c r="I5" i="12" s="1"/>
  <c r="J30" i="3"/>
  <c r="J5" i="12" s="1"/>
  <c r="K30" i="3"/>
  <c r="K5" i="12" s="1"/>
  <c r="L30" i="3"/>
  <c r="L5" i="12" s="1"/>
  <c r="M30" i="3"/>
  <c r="N30" i="3"/>
  <c r="D31" i="3"/>
  <c r="E31" i="3"/>
  <c r="F31" i="3"/>
  <c r="J31" i="3"/>
  <c r="K31" i="3"/>
  <c r="K6" i="12" s="1"/>
  <c r="L31" i="3"/>
  <c r="L6" i="12" s="1"/>
  <c r="M31" i="3"/>
  <c r="N31" i="3"/>
  <c r="M6" i="12" s="1"/>
  <c r="H31" i="3"/>
  <c r="H6" i="12" s="1"/>
  <c r="B31" i="3"/>
  <c r="B6" i="12" s="1"/>
  <c r="C31" i="3"/>
  <c r="C6" i="12" s="1"/>
  <c r="G31" i="3"/>
  <c r="G6" i="12" s="1"/>
  <c r="I31" i="3"/>
  <c r="F29" i="3"/>
  <c r="F4" i="12" s="1"/>
  <c r="G29" i="3"/>
  <c r="G4" i="12" s="1"/>
  <c r="H29" i="3"/>
  <c r="H4" i="12" s="1"/>
  <c r="L29" i="3"/>
  <c r="L4" i="12" s="1"/>
  <c r="K29" i="3"/>
  <c r="K4" i="12" s="1"/>
  <c r="M29" i="3"/>
  <c r="J29" i="3"/>
  <c r="J4" i="12" s="1"/>
  <c r="N29" i="3"/>
  <c r="M4" i="12" s="1"/>
  <c r="B29" i="3"/>
  <c r="B4" i="12" s="1"/>
  <c r="C29" i="3"/>
  <c r="C4" i="12" s="1"/>
  <c r="I29" i="3"/>
  <c r="I4" i="12" s="1"/>
  <c r="D29" i="3"/>
  <c r="D4" i="12" s="1"/>
  <c r="E29" i="3"/>
  <c r="E4" i="12" s="1"/>
  <c r="P16" i="3"/>
  <c r="B28" i="3"/>
  <c r="B3" i="12" s="1"/>
  <c r="C28" i="3"/>
  <c r="C3" i="12" s="1"/>
  <c r="D28" i="3"/>
  <c r="D3" i="12" s="1"/>
  <c r="E28" i="3"/>
  <c r="E3" i="12" s="1"/>
  <c r="F28" i="3"/>
  <c r="F3" i="12" s="1"/>
  <c r="G28" i="3"/>
  <c r="G3" i="12" s="1"/>
  <c r="H28" i="3"/>
  <c r="H3" i="12" s="1"/>
  <c r="I28" i="3"/>
  <c r="I3" i="12" s="1"/>
  <c r="J28" i="3"/>
  <c r="J3" i="12" s="1"/>
  <c r="K28" i="3"/>
  <c r="K3" i="12" s="1"/>
  <c r="L28" i="3"/>
  <c r="L3" i="12" s="1"/>
  <c r="M28" i="3"/>
  <c r="N28" i="3"/>
  <c r="M3" i="12" s="1"/>
  <c r="AA17" i="3"/>
  <c r="B39" i="3"/>
  <c r="B14" i="12" s="1"/>
  <c r="C39" i="3"/>
  <c r="C14" i="12" s="1"/>
  <c r="D39" i="3"/>
  <c r="D14" i="12" s="1"/>
  <c r="E39" i="3"/>
  <c r="E14" i="12" s="1"/>
  <c r="F39" i="3"/>
  <c r="G39" i="3"/>
  <c r="G14" i="12" s="1"/>
  <c r="H39" i="3"/>
  <c r="I39" i="3"/>
  <c r="J39" i="3"/>
  <c r="K39" i="3"/>
  <c r="K14" i="12" s="1"/>
  <c r="L39" i="3"/>
  <c r="M39" i="3"/>
  <c r="N39" i="3"/>
  <c r="M14" i="12" s="1"/>
  <c r="D37" i="3"/>
  <c r="D12" i="12" s="1"/>
  <c r="E37" i="3"/>
  <c r="E12" i="12" s="1"/>
  <c r="G37" i="3"/>
  <c r="G12" i="12" s="1"/>
  <c r="F37" i="3"/>
  <c r="F12" i="12" s="1"/>
  <c r="C37" i="3"/>
  <c r="C12" i="12" s="1"/>
  <c r="H37" i="3"/>
  <c r="I37" i="3"/>
  <c r="I12" i="12" s="1"/>
  <c r="J37" i="3"/>
  <c r="J12" i="12" s="1"/>
  <c r="K37" i="3"/>
  <c r="K12" i="12" s="1"/>
  <c r="L37" i="3"/>
  <c r="L12" i="12" s="1"/>
  <c r="M37" i="3"/>
  <c r="N37" i="3"/>
  <c r="M12" i="12" s="1"/>
  <c r="B37" i="3"/>
  <c r="B12" i="12" s="1"/>
  <c r="U23" i="3"/>
  <c r="E350" i="13" l="1" a="1"/>
  <c r="E350" i="13" s="1"/>
  <c r="E362" i="13" a="1"/>
  <c r="E362" i="13" s="1"/>
  <c r="F20" i="12"/>
  <c r="AF69" i="3"/>
  <c r="AS69" i="3" s="1"/>
  <c r="E20" i="12"/>
  <c r="AE69" i="3"/>
  <c r="AR69" i="3" s="1"/>
  <c r="M20" i="12"/>
  <c r="AN69" i="3"/>
  <c r="BA69" i="3" s="1"/>
  <c r="D20" i="12"/>
  <c r="AD69" i="3"/>
  <c r="AQ69" i="3" s="1"/>
  <c r="B20" i="12"/>
  <c r="AB69" i="3"/>
  <c r="AO69" i="3" s="1"/>
  <c r="C20" i="12"/>
  <c r="AC69" i="3"/>
  <c r="AP69" i="3" s="1"/>
  <c r="K20" i="12"/>
  <c r="AK69" i="3"/>
  <c r="AX69" i="3" s="1"/>
  <c r="L20" i="12"/>
  <c r="AL69" i="3"/>
  <c r="AY69" i="3" s="1"/>
  <c r="J20" i="12"/>
  <c r="AJ69" i="3"/>
  <c r="AW69" i="3" s="1"/>
  <c r="I20" i="12"/>
  <c r="AI69" i="3"/>
  <c r="AV69" i="3" s="1"/>
  <c r="H20" i="12"/>
  <c r="AH69" i="3"/>
  <c r="AU69" i="3" s="1"/>
  <c r="G20" i="12"/>
  <c r="AG69" i="3"/>
  <c r="AT69" i="3" s="1"/>
  <c r="F19" i="12"/>
  <c r="AF68" i="3"/>
  <c r="AS68" i="3" s="1"/>
  <c r="E19" i="12"/>
  <c r="AE68" i="3"/>
  <c r="AR68" i="3" s="1"/>
  <c r="H19" i="12"/>
  <c r="AH68" i="3"/>
  <c r="AU68" i="3" s="1"/>
  <c r="M19" i="12"/>
  <c r="AN68" i="3"/>
  <c r="BA68" i="3" s="1"/>
  <c r="L19" i="12"/>
  <c r="AL68" i="3"/>
  <c r="AY68" i="3" s="1"/>
  <c r="I19" i="12"/>
  <c r="AI68" i="3"/>
  <c r="AV68" i="3" s="1"/>
  <c r="G19" i="12"/>
  <c r="AG68" i="3"/>
  <c r="AT68" i="3" s="1"/>
  <c r="B19" i="12"/>
  <c r="AB68" i="3"/>
  <c r="AO68" i="3" s="1"/>
  <c r="M18" i="12"/>
  <c r="AN67" i="3"/>
  <c r="BA67" i="3" s="1"/>
  <c r="L18" i="12"/>
  <c r="AL67" i="3"/>
  <c r="AY67" i="3" s="1"/>
  <c r="K18" i="12"/>
  <c r="AK67" i="3"/>
  <c r="AX67" i="3" s="1"/>
  <c r="I18" i="12"/>
  <c r="AI67" i="3"/>
  <c r="AV67" i="3" s="1"/>
  <c r="G18" i="12"/>
  <c r="AG67" i="3"/>
  <c r="AT67" i="3" s="1"/>
  <c r="AH67" i="3"/>
  <c r="AU67" i="3" s="1"/>
  <c r="D18" i="12"/>
  <c r="AD67" i="3"/>
  <c r="AQ67" i="3" s="1"/>
  <c r="C18" i="12"/>
  <c r="AC67" i="3"/>
  <c r="AP67" i="3" s="1"/>
  <c r="B18" i="12"/>
  <c r="AB67" i="3"/>
  <c r="AO67" i="3" s="1"/>
  <c r="AJ67" i="3"/>
  <c r="AW67" i="3" s="1"/>
  <c r="AF66" i="3"/>
  <c r="AS66" i="3" s="1"/>
  <c r="AN66" i="3"/>
  <c r="BA66" i="3" s="1"/>
  <c r="AG66" i="3"/>
  <c r="AT66" i="3" s="1"/>
  <c r="AD66" i="3"/>
  <c r="AQ66" i="3" s="1"/>
  <c r="AB66" i="3"/>
  <c r="AO66" i="3" s="1"/>
  <c r="AM66" i="3"/>
  <c r="AZ66" i="3" s="1"/>
  <c r="AH66" i="3"/>
  <c r="AU66" i="3" s="1"/>
  <c r="AJ66" i="3"/>
  <c r="AW66" i="3" s="1"/>
  <c r="AI66" i="3"/>
  <c r="AV66" i="3" s="1"/>
  <c r="AK66" i="3"/>
  <c r="AX66" i="3" s="1"/>
  <c r="AL66" i="3"/>
  <c r="AY66" i="3" s="1"/>
  <c r="AB65" i="3"/>
  <c r="AO65" i="3" s="1"/>
  <c r="AL65" i="3"/>
  <c r="AY65" i="3" s="1"/>
  <c r="AK65" i="3"/>
  <c r="AX65" i="3" s="1"/>
  <c r="AG65" i="3"/>
  <c r="AT65" i="3" s="1"/>
  <c r="AN65" i="3"/>
  <c r="BA65" i="3" s="1"/>
  <c r="AE65" i="3"/>
  <c r="AR65" i="3" s="1"/>
  <c r="E314" i="13" a="1"/>
  <c r="E314" i="13" s="1"/>
  <c r="I16" i="12"/>
  <c r="H16" i="12"/>
  <c r="D16" i="12"/>
  <c r="AC64" i="3"/>
  <c r="AP64" i="3" s="1"/>
  <c r="AK64" i="3"/>
  <c r="AX64" i="3" s="1"/>
  <c r="B15" i="12"/>
  <c r="AB64" i="3"/>
  <c r="AO64" i="3" s="1"/>
  <c r="G15" i="12"/>
  <c r="AG64" i="3"/>
  <c r="AT64" i="3" s="1"/>
  <c r="AL64" i="3"/>
  <c r="AY64" i="3" s="1"/>
  <c r="H15" i="12"/>
  <c r="AH64" i="3"/>
  <c r="AU64" i="3" s="1"/>
  <c r="AJ64" i="3"/>
  <c r="AW64" i="3" s="1"/>
  <c r="F15" i="12"/>
  <c r="AF64" i="3"/>
  <c r="AS64" i="3" s="1"/>
  <c r="W63" i="3"/>
  <c r="AJ63" i="3"/>
  <c r="AW63" i="3" s="1"/>
  <c r="AG63" i="3"/>
  <c r="AT63" i="3" s="1"/>
  <c r="T63" i="3"/>
  <c r="S63" i="3"/>
  <c r="AF63" i="3"/>
  <c r="AS63" i="3" s="1"/>
  <c r="Z63" i="3"/>
  <c r="AM63" i="3"/>
  <c r="AZ63" i="3" s="1"/>
  <c r="AL63" i="3"/>
  <c r="AY63" i="3" s="1"/>
  <c r="Y63" i="3"/>
  <c r="AE63" i="3"/>
  <c r="AR63" i="3" s="1"/>
  <c r="R63" i="3"/>
  <c r="O63" i="3"/>
  <c r="AB63" i="3"/>
  <c r="AO63" i="3" s="1"/>
  <c r="AC63" i="3"/>
  <c r="AP63" i="3" s="1"/>
  <c r="P63" i="3"/>
  <c r="AD63" i="3"/>
  <c r="AQ63" i="3" s="1"/>
  <c r="Q63" i="3"/>
  <c r="AA63" i="3"/>
  <c r="AN63" i="3"/>
  <c r="BA63" i="3" s="1"/>
  <c r="AK63" i="3"/>
  <c r="AX63" i="3" s="1"/>
  <c r="X63" i="3"/>
  <c r="AI63" i="3"/>
  <c r="AV63" i="3" s="1"/>
  <c r="V63" i="3"/>
  <c r="AH63" i="3"/>
  <c r="AU63" i="3" s="1"/>
  <c r="U63" i="3"/>
  <c r="G25" i="12"/>
  <c r="AG62" i="3"/>
  <c r="AT62" i="3" s="1"/>
  <c r="T62" i="3"/>
  <c r="E25" i="12"/>
  <c r="AE62" i="3"/>
  <c r="AR62" i="3" s="1"/>
  <c r="R62" i="3"/>
  <c r="AF62" i="3"/>
  <c r="AS62" i="3" s="1"/>
  <c r="S62" i="3"/>
  <c r="D25" i="12"/>
  <c r="AD62" i="3"/>
  <c r="AQ62" i="3" s="1"/>
  <c r="Q62" i="3"/>
  <c r="P62" i="3"/>
  <c r="AC62" i="3"/>
  <c r="AP62" i="3" s="1"/>
  <c r="B25" i="12"/>
  <c r="AB62" i="3"/>
  <c r="AO62" i="3" s="1"/>
  <c r="O62" i="3"/>
  <c r="M25" i="12"/>
  <c r="AA62" i="3"/>
  <c r="AN62" i="3"/>
  <c r="BA62" i="3" s="1"/>
  <c r="AM62" i="3"/>
  <c r="AZ62" i="3" s="1"/>
  <c r="Z62" i="3"/>
  <c r="L25" i="12"/>
  <c r="Y62" i="3"/>
  <c r="AL62" i="3"/>
  <c r="AY62" i="3" s="1"/>
  <c r="K25" i="12"/>
  <c r="X62" i="3"/>
  <c r="AK62" i="3"/>
  <c r="AX62" i="3" s="1"/>
  <c r="J25" i="12"/>
  <c r="W62" i="3"/>
  <c r="AJ62" i="3"/>
  <c r="AW62" i="3" s="1"/>
  <c r="I25" i="12"/>
  <c r="AI62" i="3"/>
  <c r="AV62" i="3" s="1"/>
  <c r="V62" i="3"/>
  <c r="H25" i="12"/>
  <c r="AH62" i="3"/>
  <c r="AU62" i="3" s="1"/>
  <c r="U62" i="3"/>
  <c r="AI61" i="3"/>
  <c r="AV61" i="3" s="1"/>
  <c r="V61" i="3"/>
  <c r="H24" i="12"/>
  <c r="AH61" i="3"/>
  <c r="AU61" i="3" s="1"/>
  <c r="U61" i="3"/>
  <c r="Z61" i="3"/>
  <c r="AM61" i="3"/>
  <c r="AZ61" i="3" s="1"/>
  <c r="G24" i="12"/>
  <c r="AG61" i="3"/>
  <c r="AT61" i="3" s="1"/>
  <c r="T61" i="3"/>
  <c r="F24" i="12"/>
  <c r="AF61" i="3"/>
  <c r="AS61" i="3" s="1"/>
  <c r="S61" i="3"/>
  <c r="B24" i="12"/>
  <c r="AB61" i="3"/>
  <c r="AO61" i="3" s="1"/>
  <c r="O61" i="3"/>
  <c r="D24" i="12"/>
  <c r="AD61" i="3"/>
  <c r="AQ61" i="3" s="1"/>
  <c r="Q61" i="3"/>
  <c r="E24" i="12"/>
  <c r="AE61" i="3"/>
  <c r="AR61" i="3" s="1"/>
  <c r="R61" i="3"/>
  <c r="C24" i="12"/>
  <c r="AC61" i="3"/>
  <c r="AP61" i="3" s="1"/>
  <c r="P61" i="3"/>
  <c r="M24" i="12"/>
  <c r="AA61" i="3"/>
  <c r="AN61" i="3"/>
  <c r="BA61" i="3" s="1"/>
  <c r="L24" i="12"/>
  <c r="AL61" i="3"/>
  <c r="AY61" i="3" s="1"/>
  <c r="Y61" i="3"/>
  <c r="K24" i="12"/>
  <c r="AK61" i="3"/>
  <c r="AX61" i="3" s="1"/>
  <c r="X61" i="3"/>
  <c r="J24" i="12"/>
  <c r="W61" i="3"/>
  <c r="AJ61" i="3"/>
  <c r="AW61" i="3" s="1"/>
  <c r="Z60" i="3"/>
  <c r="AM60" i="3"/>
  <c r="AZ60" i="3" s="1"/>
  <c r="AN60" i="3"/>
  <c r="BA60" i="3" s="1"/>
  <c r="AA60" i="3"/>
  <c r="L23" i="12"/>
  <c r="AL60" i="3"/>
  <c r="AY60" i="3" s="1"/>
  <c r="Y60" i="3"/>
  <c r="AJ60" i="3"/>
  <c r="AW60" i="3" s="1"/>
  <c r="W60" i="3"/>
  <c r="AI60" i="3"/>
  <c r="AV60" i="3" s="1"/>
  <c r="V60" i="3"/>
  <c r="AK60" i="3"/>
  <c r="AX60" i="3" s="1"/>
  <c r="X60" i="3"/>
  <c r="H23" i="12"/>
  <c r="AH60" i="3"/>
  <c r="AU60" i="3" s="1"/>
  <c r="U60" i="3"/>
  <c r="AG60" i="3"/>
  <c r="AT60" i="3" s="1"/>
  <c r="T60" i="3"/>
  <c r="AF60" i="3"/>
  <c r="AS60" i="3" s="1"/>
  <c r="S60" i="3"/>
  <c r="AE60" i="3"/>
  <c r="AR60" i="3" s="1"/>
  <c r="R60" i="3"/>
  <c r="B23" i="12"/>
  <c r="O60" i="3"/>
  <c r="AB60" i="3"/>
  <c r="AO60" i="3" s="1"/>
  <c r="C23" i="12"/>
  <c r="P60" i="3"/>
  <c r="AC60" i="3"/>
  <c r="AP60" i="3" s="1"/>
  <c r="D23" i="12"/>
  <c r="AD60" i="3"/>
  <c r="AQ60" i="3" s="1"/>
  <c r="Q60" i="3"/>
  <c r="E338" i="13" a="1"/>
  <c r="E338" i="13" s="1"/>
  <c r="E22" i="12"/>
  <c r="R59" i="3"/>
  <c r="AE59" i="3"/>
  <c r="AR59" i="3" s="1"/>
  <c r="K22" i="12"/>
  <c r="X59" i="3"/>
  <c r="AK59" i="3"/>
  <c r="AX59" i="3" s="1"/>
  <c r="J22" i="12"/>
  <c r="AJ59" i="3"/>
  <c r="AW59" i="3" s="1"/>
  <c r="W59" i="3"/>
  <c r="I22" i="12"/>
  <c r="AI59" i="3"/>
  <c r="AV59" i="3" s="1"/>
  <c r="V59" i="3"/>
  <c r="H22" i="12"/>
  <c r="AH59" i="3"/>
  <c r="AU59" i="3" s="1"/>
  <c r="U59" i="3"/>
  <c r="F22" i="12"/>
  <c r="AF59" i="3"/>
  <c r="AS59" i="3" s="1"/>
  <c r="S59" i="3"/>
  <c r="E302" i="13" a="1"/>
  <c r="E302" i="13" s="1"/>
  <c r="D22" i="12"/>
  <c r="Q59" i="3"/>
  <c r="AD59" i="3"/>
  <c r="AQ59" i="3" s="1"/>
  <c r="C22" i="12"/>
  <c r="P59" i="3"/>
  <c r="AC59" i="3"/>
  <c r="AP59" i="3" s="1"/>
  <c r="B22" i="12"/>
  <c r="O59" i="3"/>
  <c r="AB59" i="3"/>
  <c r="AO59" i="3" s="1"/>
  <c r="E326" i="13" a="1"/>
  <c r="E326" i="13" s="1"/>
  <c r="Z59" i="3"/>
  <c r="AM59" i="3"/>
  <c r="AZ59" i="3" s="1"/>
  <c r="M22" i="12"/>
  <c r="AN59" i="3"/>
  <c r="BA59" i="3" s="1"/>
  <c r="AA59" i="3"/>
  <c r="L22" i="12"/>
  <c r="AL59" i="3"/>
  <c r="AY59" i="3" s="1"/>
  <c r="Y59" i="3"/>
  <c r="G22" i="12"/>
  <c r="AG59" i="3"/>
  <c r="AT59" i="3" s="1"/>
  <c r="T59" i="3"/>
  <c r="G10" i="8"/>
  <c r="H26" i="12"/>
  <c r="S14" i="8"/>
  <c r="L14" i="12"/>
  <c r="E14" i="13" a="1"/>
  <c r="E14" i="13" s="1"/>
  <c r="AA12" i="8"/>
  <c r="J6" i="12"/>
  <c r="Y11" i="8"/>
  <c r="I8" i="12"/>
  <c r="T5" i="8"/>
  <c r="C13" i="12"/>
  <c r="R7" i="8"/>
  <c r="E15" i="12"/>
  <c r="Q5" i="8"/>
  <c r="C16" i="12"/>
  <c r="Z15" i="8"/>
  <c r="M7" i="12"/>
  <c r="AA8" i="8"/>
  <c r="F6" i="12"/>
  <c r="Y10" i="8"/>
  <c r="H8" i="12"/>
  <c r="T4" i="8"/>
  <c r="B13" i="12"/>
  <c r="R6" i="8"/>
  <c r="D15" i="12"/>
  <c r="L6" i="8"/>
  <c r="D21" i="12"/>
  <c r="AD58" i="3"/>
  <c r="AQ58" i="3" s="1"/>
  <c r="Q58" i="3"/>
  <c r="N13" i="8"/>
  <c r="E12" i="7" s="1"/>
  <c r="F12" i="7" s="1"/>
  <c r="K19" i="12"/>
  <c r="H8" i="8"/>
  <c r="F25" i="12"/>
  <c r="L9" i="8"/>
  <c r="G21" i="12"/>
  <c r="T58" i="3"/>
  <c r="AG58" i="3"/>
  <c r="AT58" i="3" s="1"/>
  <c r="G7" i="8"/>
  <c r="E26" i="12"/>
  <c r="S12" i="8"/>
  <c r="J14" i="12"/>
  <c r="AA7" i="8"/>
  <c r="E6" i="12"/>
  <c r="Y8" i="8"/>
  <c r="F8" i="12"/>
  <c r="L15" i="8"/>
  <c r="M21" i="12"/>
  <c r="AA58" i="3"/>
  <c r="AN58" i="3"/>
  <c r="BA58" i="3" s="1"/>
  <c r="P7" i="8"/>
  <c r="E17" i="12"/>
  <c r="J12" i="8"/>
  <c r="J23" i="12"/>
  <c r="I11" i="8"/>
  <c r="I24" i="12"/>
  <c r="S11" i="8"/>
  <c r="I14" i="12"/>
  <c r="AA6" i="8"/>
  <c r="D6" i="12"/>
  <c r="Y5" i="8"/>
  <c r="C8" i="12"/>
  <c r="T6" i="8"/>
  <c r="D13" i="12"/>
  <c r="L14" i="8"/>
  <c r="L21" i="12"/>
  <c r="Y58" i="3"/>
  <c r="AL58" i="3"/>
  <c r="AY58" i="3" s="1"/>
  <c r="N12" i="8"/>
  <c r="E11" i="7" s="1"/>
  <c r="F11" i="7" s="1"/>
  <c r="J19" i="12"/>
  <c r="J11" i="8"/>
  <c r="I23" i="12"/>
  <c r="W14" i="8"/>
  <c r="L10" i="12"/>
  <c r="H5" i="8"/>
  <c r="C25" i="12"/>
  <c r="S10" i="8"/>
  <c r="H14" i="12"/>
  <c r="AB15" i="8"/>
  <c r="M5" i="12"/>
  <c r="Y6" i="8"/>
  <c r="D8" i="12"/>
  <c r="K21" i="12"/>
  <c r="X58" i="3"/>
  <c r="AK58" i="3"/>
  <c r="AX58" i="3" s="1"/>
  <c r="J13" i="8"/>
  <c r="K23" i="12"/>
  <c r="W12" i="8"/>
  <c r="J10" i="12"/>
  <c r="D9" i="7"/>
  <c r="D9" i="10"/>
  <c r="C8" i="11"/>
  <c r="C9" i="9"/>
  <c r="AM58" i="3"/>
  <c r="AZ58" i="3" s="1"/>
  <c r="Z58" i="3"/>
  <c r="N6" i="8"/>
  <c r="E5" i="7" s="1"/>
  <c r="F5" i="7" s="1"/>
  <c r="D19" i="12"/>
  <c r="S8" i="8"/>
  <c r="F14" i="12"/>
  <c r="E26" i="13" a="1"/>
  <c r="E26" i="13" s="1"/>
  <c r="R15" i="8"/>
  <c r="M15" i="12"/>
  <c r="J21" i="12"/>
  <c r="W58" i="3"/>
  <c r="AJ58" i="3"/>
  <c r="AW58" i="3" s="1"/>
  <c r="N5" i="8"/>
  <c r="E4" i="7" s="1"/>
  <c r="F4" i="7" s="1"/>
  <c r="C19" i="12"/>
  <c r="J9" i="8"/>
  <c r="G23" i="12"/>
  <c r="Y4" i="8"/>
  <c r="B8" i="12"/>
  <c r="L11" i="8"/>
  <c r="I21" i="12"/>
  <c r="AI58" i="3"/>
  <c r="AV58" i="3" s="1"/>
  <c r="V58" i="3"/>
  <c r="J8" i="8"/>
  <c r="F23" i="12"/>
  <c r="W7" i="8"/>
  <c r="E10" i="12"/>
  <c r="Z9" i="8"/>
  <c r="G7" i="12"/>
  <c r="X13" i="8"/>
  <c r="K9" i="12"/>
  <c r="R11" i="8"/>
  <c r="I15" i="12"/>
  <c r="H21" i="12"/>
  <c r="AH58" i="3"/>
  <c r="AU58" i="3" s="1"/>
  <c r="U58" i="3"/>
  <c r="J7" i="8"/>
  <c r="E23" i="12"/>
  <c r="W9" i="8"/>
  <c r="G10" i="12"/>
  <c r="E21" i="12"/>
  <c r="AE58" i="3"/>
  <c r="AR58" i="3" s="1"/>
  <c r="R58" i="3"/>
  <c r="G12" i="8"/>
  <c r="J26" i="12"/>
  <c r="D11" i="7"/>
  <c r="C6" i="11"/>
  <c r="D7" i="10"/>
  <c r="C11" i="9"/>
  <c r="F21" i="12"/>
  <c r="AF58" i="3"/>
  <c r="AS58" i="3" s="1"/>
  <c r="S58" i="3"/>
  <c r="G8" i="8"/>
  <c r="F26" i="12"/>
  <c r="C21" i="12"/>
  <c r="P58" i="3"/>
  <c r="AC58" i="3"/>
  <c r="AP58" i="3" s="1"/>
  <c r="G4" i="8"/>
  <c r="B26" i="12"/>
  <c r="G14" i="8"/>
  <c r="L26" i="12"/>
  <c r="G5" i="8"/>
  <c r="C26" i="12"/>
  <c r="AB9" i="8"/>
  <c r="G5" i="12"/>
  <c r="G15" i="8"/>
  <c r="M26" i="12"/>
  <c r="D2" i="13" a="1"/>
  <c r="AB10" i="8"/>
  <c r="H5" i="12"/>
  <c r="X6" i="8"/>
  <c r="D9" i="12"/>
  <c r="G13" i="8"/>
  <c r="K26" i="12"/>
  <c r="D6" i="7"/>
  <c r="C11" i="11"/>
  <c r="D12" i="10"/>
  <c r="C6" i="9"/>
  <c r="O7" i="8"/>
  <c r="E18" i="12"/>
  <c r="AA11" i="8"/>
  <c r="I6" i="12"/>
  <c r="G11" i="8"/>
  <c r="I26" i="12"/>
  <c r="L4" i="8"/>
  <c r="B21" i="12"/>
  <c r="O58" i="3"/>
  <c r="AB58" i="3"/>
  <c r="AO58" i="3" s="1"/>
  <c r="O8" i="8"/>
  <c r="F18" i="12"/>
  <c r="Q12" i="8"/>
  <c r="J16" i="12"/>
  <c r="P5" i="8"/>
  <c r="C17" i="12"/>
  <c r="U10" i="8"/>
  <c r="H12" i="12"/>
  <c r="E122" i="13" s="1" a="1"/>
  <c r="E122" i="13" s="1"/>
  <c r="E110" i="13" a="1"/>
  <c r="E110" i="13" s="1"/>
  <c r="G9" i="8"/>
  <c r="G26" i="12"/>
  <c r="W6" i="8"/>
  <c r="D10" i="12"/>
  <c r="G6" i="8"/>
  <c r="D26" i="12"/>
  <c r="AB5" i="8"/>
  <c r="C5" i="12"/>
  <c r="W4" i="8"/>
  <c r="B10" i="12"/>
  <c r="Q8" i="8"/>
  <c r="F16" i="12"/>
  <c r="J15" i="8"/>
  <c r="M23" i="12"/>
  <c r="W5" i="8"/>
  <c r="C10" i="12"/>
  <c r="AC7" i="8"/>
  <c r="AC6" i="8"/>
  <c r="AC11" i="8"/>
  <c r="AC5" i="8"/>
  <c r="AC4" i="8"/>
  <c r="X8" i="8"/>
  <c r="J14" i="8"/>
  <c r="S9" i="8"/>
  <c r="L12" i="8"/>
  <c r="W10" i="8"/>
  <c r="L7" i="8"/>
  <c r="L8" i="8"/>
  <c r="O14" i="8"/>
  <c r="H6" i="8"/>
  <c r="I5" i="8"/>
  <c r="X14" i="8"/>
  <c r="L10" i="8"/>
  <c r="I4" i="8"/>
  <c r="AC9" i="8"/>
  <c r="AA14" i="8"/>
  <c r="J6" i="8"/>
  <c r="H7" i="8"/>
  <c r="J10" i="8"/>
  <c r="W11" i="8"/>
  <c r="I8" i="8"/>
  <c r="AC8" i="8"/>
  <c r="AA5" i="8"/>
  <c r="AA4" i="8"/>
  <c r="K15" i="8"/>
  <c r="N4" i="8"/>
  <c r="X5" i="8"/>
  <c r="R8" i="8"/>
  <c r="W15" i="8"/>
  <c r="N14" i="8"/>
  <c r="Z13" i="8"/>
  <c r="I10" i="8"/>
  <c r="T15" i="8"/>
  <c r="R14" i="8"/>
  <c r="L13" i="8"/>
  <c r="N11" i="8"/>
  <c r="E10" i="7" s="1"/>
  <c r="F10" i="7" s="1"/>
  <c r="Z12" i="8"/>
  <c r="R4" i="8"/>
  <c r="O15" i="8"/>
  <c r="I9" i="8"/>
  <c r="AC13" i="8"/>
  <c r="R9" i="8"/>
  <c r="X9" i="8"/>
  <c r="AC10" i="8"/>
  <c r="L5" i="8"/>
  <c r="K6" i="8"/>
  <c r="S13" i="8"/>
  <c r="T14" i="8"/>
  <c r="X7" i="8"/>
  <c r="AB14" i="8"/>
  <c r="Q13" i="8"/>
  <c r="AB4" i="8"/>
  <c r="X4" i="8"/>
  <c r="P12" i="8"/>
  <c r="U11" i="8"/>
  <c r="AA9" i="8"/>
  <c r="Q10" i="8"/>
  <c r="H14" i="8"/>
  <c r="U14" i="8"/>
  <c r="U7" i="8"/>
  <c r="Q6" i="8"/>
  <c r="AB13" i="8"/>
  <c r="AA15" i="8"/>
  <c r="J4" i="8"/>
  <c r="P14" i="8"/>
  <c r="J5" i="8"/>
  <c r="O6" i="8"/>
  <c r="K4" i="8"/>
  <c r="V10" i="8"/>
  <c r="H4" i="8"/>
  <c r="M7" i="8"/>
  <c r="R57" i="3"/>
  <c r="AE57" i="3"/>
  <c r="AR57" i="3" s="1"/>
  <c r="Q11" i="8"/>
  <c r="O5" i="8"/>
  <c r="K9" i="8"/>
  <c r="V9" i="8"/>
  <c r="H15" i="8"/>
  <c r="O4" i="8"/>
  <c r="V8" i="8"/>
  <c r="T12" i="8"/>
  <c r="U15" i="8"/>
  <c r="M8" i="8"/>
  <c r="S57" i="3"/>
  <c r="AF57" i="3"/>
  <c r="AS57" i="3" s="1"/>
  <c r="U5" i="8"/>
  <c r="X15" i="8"/>
  <c r="Y9" i="8"/>
  <c r="M5" i="8"/>
  <c r="P57" i="3"/>
  <c r="AC57" i="3"/>
  <c r="AP57" i="3" s="1"/>
  <c r="Q9" i="8"/>
  <c r="P10" i="8"/>
  <c r="N9" i="8"/>
  <c r="V7" i="8"/>
  <c r="Y7" i="8"/>
  <c r="M6" i="8"/>
  <c r="AD57" i="3"/>
  <c r="AQ57" i="3" s="1"/>
  <c r="Q57" i="3"/>
  <c r="U8" i="8"/>
  <c r="U9" i="8"/>
  <c r="AA10" i="8"/>
  <c r="Y15" i="8"/>
  <c r="T10" i="8"/>
  <c r="M4" i="8"/>
  <c r="AB57" i="3"/>
  <c r="AO57" i="3" s="1"/>
  <c r="O57" i="3"/>
  <c r="Q7" i="8"/>
  <c r="N7" i="8"/>
  <c r="K14" i="8"/>
  <c r="V6" i="8"/>
  <c r="H13" i="8"/>
  <c r="V5" i="8"/>
  <c r="H12" i="8"/>
  <c r="V4" i="8"/>
  <c r="H11" i="8"/>
  <c r="M15" i="8"/>
  <c r="AN57" i="3"/>
  <c r="BA57" i="3" s="1"/>
  <c r="AA57" i="3"/>
  <c r="U6" i="8"/>
  <c r="N10" i="8"/>
  <c r="Y12" i="8"/>
  <c r="T7" i="8"/>
  <c r="Q4" i="8"/>
  <c r="N8" i="8"/>
  <c r="V15" i="8"/>
  <c r="H10" i="8"/>
  <c r="T9" i="8"/>
  <c r="Y14" i="8"/>
  <c r="T8" i="8"/>
  <c r="S15" i="8"/>
  <c r="AA13" i="8"/>
  <c r="Y13" i="8"/>
  <c r="R13" i="8"/>
  <c r="P8" i="8"/>
  <c r="N15" i="8"/>
  <c r="H9" i="8"/>
  <c r="V14" i="8"/>
  <c r="V13" i="8"/>
  <c r="R5" i="8"/>
  <c r="W13" i="8"/>
  <c r="Z14" i="8"/>
  <c r="Z11" i="8"/>
  <c r="Z10" i="8"/>
  <c r="T11" i="8"/>
  <c r="K13" i="8"/>
  <c r="T13" i="8"/>
  <c r="AC15" i="8"/>
  <c r="AB12" i="8"/>
  <c r="Z8" i="8"/>
  <c r="S7" i="8"/>
  <c r="S6" i="8"/>
  <c r="AC12" i="8"/>
  <c r="X12" i="8"/>
  <c r="Z57" i="3"/>
  <c r="AM57" i="3"/>
  <c r="AZ57" i="3" s="1"/>
  <c r="O13" i="8"/>
  <c r="K12" i="8"/>
  <c r="U4" i="8"/>
  <c r="S5" i="8"/>
  <c r="AB11" i="8"/>
  <c r="X11" i="8"/>
  <c r="M14" i="8"/>
  <c r="Y57" i="3"/>
  <c r="AL57" i="3"/>
  <c r="AY57" i="3" s="1"/>
  <c r="R10" i="8"/>
  <c r="K11" i="8"/>
  <c r="W8" i="8"/>
  <c r="Z7" i="8"/>
  <c r="I6" i="8"/>
  <c r="M13" i="8"/>
  <c r="X57" i="3"/>
  <c r="AK57" i="3"/>
  <c r="AX57" i="3" s="1"/>
  <c r="O11" i="8"/>
  <c r="K10" i="8"/>
  <c r="Z6" i="8"/>
  <c r="I7" i="8"/>
  <c r="S4" i="8"/>
  <c r="X10" i="8"/>
  <c r="AC14" i="8"/>
  <c r="M12" i="8"/>
  <c r="W57" i="3"/>
  <c r="AJ57" i="3"/>
  <c r="AW57" i="3" s="1"/>
  <c r="K8" i="8"/>
  <c r="Z5" i="8"/>
  <c r="I15" i="8"/>
  <c r="AB8" i="8"/>
  <c r="M11" i="8"/>
  <c r="AI57" i="3"/>
  <c r="AV57" i="3" s="1"/>
  <c r="V57" i="3"/>
  <c r="O9" i="8"/>
  <c r="K7" i="8"/>
  <c r="Z4" i="8"/>
  <c r="I14" i="8"/>
  <c r="U13" i="8"/>
  <c r="AB7" i="8"/>
  <c r="M10" i="8"/>
  <c r="U57" i="3"/>
  <c r="AH57" i="3"/>
  <c r="AU57" i="3" s="1"/>
  <c r="V12" i="8"/>
  <c r="I13" i="8"/>
  <c r="U12" i="8"/>
  <c r="AB6" i="8"/>
  <c r="M9" i="8"/>
  <c r="AG57" i="3"/>
  <c r="AT57" i="3" s="1"/>
  <c r="T57" i="3"/>
  <c r="K5" i="8"/>
  <c r="V11" i="8"/>
  <c r="I12" i="8"/>
  <c r="AD12" i="8"/>
  <c r="AC3" i="8"/>
  <c r="AA54" i="3"/>
  <c r="P15" i="8"/>
  <c r="X54" i="3"/>
  <c r="P13" i="8"/>
  <c r="V54" i="3"/>
  <c r="P11" i="8"/>
  <c r="AA53" i="3"/>
  <c r="Q15" i="8"/>
  <c r="Y53" i="3"/>
  <c r="Q14" i="8"/>
  <c r="T54" i="3"/>
  <c r="P9" i="8"/>
  <c r="W52" i="3"/>
  <c r="R12" i="8"/>
  <c r="U55" i="3"/>
  <c r="O10" i="8"/>
  <c r="W55" i="3"/>
  <c r="O12" i="8"/>
  <c r="Q54" i="3"/>
  <c r="P6" i="8"/>
  <c r="O54" i="3"/>
  <c r="P4" i="8"/>
  <c r="AG54" i="3"/>
  <c r="AT54" i="3" s="1"/>
  <c r="AG56" i="3"/>
  <c r="AT56" i="3" s="1"/>
  <c r="T56" i="3"/>
  <c r="AB56" i="3"/>
  <c r="AO56" i="3" s="1"/>
  <c r="O56" i="3"/>
  <c r="S56" i="3"/>
  <c r="AF56" i="3"/>
  <c r="AS56" i="3" s="1"/>
  <c r="AH56" i="3"/>
  <c r="AU56" i="3" s="1"/>
  <c r="U56" i="3"/>
  <c r="R56" i="3"/>
  <c r="AE56" i="3"/>
  <c r="AR56" i="3" s="1"/>
  <c r="AM56" i="3"/>
  <c r="AZ56" i="3" s="1"/>
  <c r="Z56" i="3"/>
  <c r="AJ56" i="3"/>
  <c r="AW56" i="3" s="1"/>
  <c r="W56" i="3"/>
  <c r="V56" i="3"/>
  <c r="AI56" i="3"/>
  <c r="AV56" i="3" s="1"/>
  <c r="AL56" i="3"/>
  <c r="AY56" i="3" s="1"/>
  <c r="Y56" i="3"/>
  <c r="AA56" i="3"/>
  <c r="AN56" i="3"/>
  <c r="BA56" i="3" s="1"/>
  <c r="X56" i="3"/>
  <c r="AK56" i="3"/>
  <c r="AX56" i="3" s="1"/>
  <c r="AD56" i="3"/>
  <c r="AQ56" i="3" s="1"/>
  <c r="Q56" i="3"/>
  <c r="AC56" i="3"/>
  <c r="AP56" i="3" s="1"/>
  <c r="P56" i="3"/>
  <c r="AH54" i="3"/>
  <c r="AU54" i="3" s="1"/>
  <c r="AF54" i="3"/>
  <c r="AS54" i="3" s="1"/>
  <c r="AN53" i="3"/>
  <c r="BA53" i="3" s="1"/>
  <c r="AL54" i="3"/>
  <c r="AY54" i="3" s="1"/>
  <c r="AC54" i="3"/>
  <c r="AP54" i="3" s="1"/>
  <c r="U54" i="3"/>
  <c r="AI54" i="3"/>
  <c r="AV54" i="3" s="1"/>
  <c r="Z39" i="3"/>
  <c r="AM39" i="3"/>
  <c r="AZ39" i="3" s="1"/>
  <c r="R28" i="3"/>
  <c r="AE28" i="3"/>
  <c r="AR28" i="3" s="1"/>
  <c r="AA31" i="3"/>
  <c r="AN31" i="3"/>
  <c r="BA31" i="3" s="1"/>
  <c r="R33" i="3"/>
  <c r="AE33" i="3"/>
  <c r="AR33" i="3" s="1"/>
  <c r="O34" i="3"/>
  <c r="AB34" i="3"/>
  <c r="AO34" i="3" s="1"/>
  <c r="R45" i="3"/>
  <c r="AE45" i="3"/>
  <c r="AR45" i="3" s="1"/>
  <c r="AK41" i="3"/>
  <c r="AX41" i="3" s="1"/>
  <c r="AK53" i="3"/>
  <c r="AX53" i="3" s="1"/>
  <c r="X53" i="3"/>
  <c r="X41" i="3"/>
  <c r="Q42" i="3"/>
  <c r="AD42" i="3"/>
  <c r="AQ42" i="3" s="1"/>
  <c r="AE55" i="3"/>
  <c r="AR55" i="3" s="1"/>
  <c r="AE43" i="3"/>
  <c r="AR43" i="3" s="1"/>
  <c r="R43" i="3"/>
  <c r="P47" i="3"/>
  <c r="AC47" i="3"/>
  <c r="AP47" i="3" s="1"/>
  <c r="R51" i="3"/>
  <c r="AE51" i="3"/>
  <c r="AR51" i="3" s="1"/>
  <c r="AK27" i="3"/>
  <c r="AX27" i="3" s="1"/>
  <c r="X27" i="3"/>
  <c r="AB32" i="3"/>
  <c r="AO32" i="3" s="1"/>
  <c r="O32" i="3"/>
  <c r="AD49" i="3"/>
  <c r="AQ49" i="3" s="1"/>
  <c r="Q49" i="3"/>
  <c r="AL39" i="3"/>
  <c r="AY39" i="3" s="1"/>
  <c r="Y39" i="3"/>
  <c r="AD28" i="3"/>
  <c r="AQ28" i="3" s="1"/>
  <c r="Q28" i="3"/>
  <c r="AM31" i="3"/>
  <c r="AZ31" i="3" s="1"/>
  <c r="Z31" i="3"/>
  <c r="T33" i="3"/>
  <c r="AG33" i="3"/>
  <c r="AT33" i="3" s="1"/>
  <c r="AA34" i="3"/>
  <c r="AN34" i="3"/>
  <c r="BA34" i="3" s="1"/>
  <c r="AD45" i="3"/>
  <c r="AQ45" i="3" s="1"/>
  <c r="Q45" i="3"/>
  <c r="W53" i="3"/>
  <c r="AJ41" i="3"/>
  <c r="AW41" i="3" s="1"/>
  <c r="AJ53" i="3"/>
  <c r="AW53" i="3" s="1"/>
  <c r="W41" i="3"/>
  <c r="AC42" i="3"/>
  <c r="AP42" i="3" s="1"/>
  <c r="P42" i="3"/>
  <c r="AD55" i="3"/>
  <c r="AQ55" i="3" s="1"/>
  <c r="AD43" i="3"/>
  <c r="AQ43" i="3" s="1"/>
  <c r="Q43" i="3"/>
  <c r="Q55" i="3"/>
  <c r="AB47" i="3"/>
  <c r="AO47" i="3" s="1"/>
  <c r="O47" i="3"/>
  <c r="Q51" i="3"/>
  <c r="AD51" i="3"/>
  <c r="AQ51" i="3" s="1"/>
  <c r="R27" i="3"/>
  <c r="AE27" i="3"/>
  <c r="AR27" i="3" s="1"/>
  <c r="AJ52" i="3"/>
  <c r="AW52" i="3" s="1"/>
  <c r="R49" i="3"/>
  <c r="AE49" i="3"/>
  <c r="AR49" i="3" s="1"/>
  <c r="Y31" i="3"/>
  <c r="AL31" i="3"/>
  <c r="AY31" i="3" s="1"/>
  <c r="S27" i="3"/>
  <c r="AF27" i="3"/>
  <c r="AS27" i="3" s="1"/>
  <c r="AH41" i="3"/>
  <c r="AU41" i="3" s="1"/>
  <c r="U53" i="3"/>
  <c r="AH53" i="3"/>
  <c r="AU53" i="3" s="1"/>
  <c r="U41" i="3"/>
  <c r="T38" i="3"/>
  <c r="AG38" i="3"/>
  <c r="AT38" i="3" s="1"/>
  <c r="AN45" i="3"/>
  <c r="BA45" i="3" s="1"/>
  <c r="AA45" i="3"/>
  <c r="AG53" i="3"/>
  <c r="AT53" i="3" s="1"/>
  <c r="AG41" i="3"/>
  <c r="AT41" i="3" s="1"/>
  <c r="T41" i="3"/>
  <c r="U42" i="3"/>
  <c r="AH42" i="3"/>
  <c r="AU42" i="3" s="1"/>
  <c r="T44" i="3"/>
  <c r="AG44" i="3"/>
  <c r="AT44" i="3" s="1"/>
  <c r="AN47" i="3"/>
  <c r="BA47" i="3" s="1"/>
  <c r="AA47" i="3"/>
  <c r="P51" i="3"/>
  <c r="AC51" i="3"/>
  <c r="AP51" i="3" s="1"/>
  <c r="AM27" i="3"/>
  <c r="AZ27" i="3" s="1"/>
  <c r="Z27" i="3"/>
  <c r="U36" i="3"/>
  <c r="AH36" i="3"/>
  <c r="AU36" i="3" s="1"/>
  <c r="X49" i="3"/>
  <c r="AK49" i="3"/>
  <c r="AX49" i="3" s="1"/>
  <c r="U39" i="3"/>
  <c r="AH39" i="3"/>
  <c r="AU39" i="3" s="1"/>
  <c r="S31" i="3"/>
  <c r="AF31" i="3"/>
  <c r="AS31" i="3" s="1"/>
  <c r="AJ33" i="3"/>
  <c r="AW33" i="3" s="1"/>
  <c r="W33" i="3"/>
  <c r="S38" i="3"/>
  <c r="AF38" i="3"/>
  <c r="AS38" i="3" s="1"/>
  <c r="AE41" i="3"/>
  <c r="AR41" i="3" s="1"/>
  <c r="R53" i="3"/>
  <c r="R41" i="3"/>
  <c r="AN42" i="3"/>
  <c r="BA42" i="3" s="1"/>
  <c r="AA42" i="3"/>
  <c r="R44" i="3"/>
  <c r="AE44" i="3"/>
  <c r="AR44" i="3" s="1"/>
  <c r="AL47" i="3"/>
  <c r="AY47" i="3" s="1"/>
  <c r="Y47" i="3"/>
  <c r="AA51" i="3"/>
  <c r="AN51" i="3"/>
  <c r="BA51" i="3" s="1"/>
  <c r="P27" i="3"/>
  <c r="AC27" i="3"/>
  <c r="AP27" i="3" s="1"/>
  <c r="T36" i="3"/>
  <c r="AG36" i="3"/>
  <c r="AT36" i="3" s="1"/>
  <c r="AJ49" i="3"/>
  <c r="AW49" i="3" s="1"/>
  <c r="W49" i="3"/>
  <c r="AK39" i="3"/>
  <c r="AX39" i="3" s="1"/>
  <c r="X39" i="3"/>
  <c r="AA49" i="3"/>
  <c r="AN49" i="3"/>
  <c r="BA49" i="3" s="1"/>
  <c r="U38" i="3"/>
  <c r="AH38" i="3"/>
  <c r="AU38" i="3" s="1"/>
  <c r="AJ31" i="3"/>
  <c r="AW31" i="3" s="1"/>
  <c r="W31" i="3"/>
  <c r="AE29" i="3"/>
  <c r="AR29" i="3" s="1"/>
  <c r="R29" i="3"/>
  <c r="R55" i="3"/>
  <c r="O48" i="3"/>
  <c r="AB48" i="3"/>
  <c r="AO48" i="3" s="1"/>
  <c r="X51" i="3"/>
  <c r="AK51" i="3"/>
  <c r="AX51" i="3" s="1"/>
  <c r="AD31" i="3"/>
  <c r="AQ31" i="3" s="1"/>
  <c r="Q31" i="3"/>
  <c r="Z41" i="3"/>
  <c r="Z53" i="3"/>
  <c r="AM41" i="3"/>
  <c r="AZ41" i="3" s="1"/>
  <c r="AM53" i="3"/>
  <c r="AZ53" i="3" s="1"/>
  <c r="AI51" i="3"/>
  <c r="AV51" i="3" s="1"/>
  <c r="V51" i="3"/>
  <c r="AB37" i="3"/>
  <c r="AO37" i="3" s="1"/>
  <c r="O37" i="3"/>
  <c r="AH33" i="3"/>
  <c r="AU33" i="3" s="1"/>
  <c r="U33" i="3"/>
  <c r="AC38" i="3"/>
  <c r="AP38" i="3" s="1"/>
  <c r="P38" i="3"/>
  <c r="AK52" i="3"/>
  <c r="AX52" i="3" s="1"/>
  <c r="X40" i="3"/>
  <c r="AK40" i="3"/>
  <c r="AX40" i="3" s="1"/>
  <c r="AB41" i="3"/>
  <c r="AO41" i="3" s="1"/>
  <c r="O41" i="3"/>
  <c r="AB53" i="3"/>
  <c r="AO53" i="3" s="1"/>
  <c r="AK42" i="3"/>
  <c r="AX42" i="3" s="1"/>
  <c r="X42" i="3"/>
  <c r="S44" i="3"/>
  <c r="AF44" i="3"/>
  <c r="AS44" i="3" s="1"/>
  <c r="AD48" i="3"/>
  <c r="AQ48" i="3" s="1"/>
  <c r="Q48" i="3"/>
  <c r="AH51" i="3"/>
  <c r="AU51" i="3" s="1"/>
  <c r="U51" i="3"/>
  <c r="AA27" i="3"/>
  <c r="AN27" i="3"/>
  <c r="BA27" i="3" s="1"/>
  <c r="Q36" i="3"/>
  <c r="AD36" i="3"/>
  <c r="AQ36" i="3" s="1"/>
  <c r="AM50" i="3"/>
  <c r="AZ50" i="3" s="1"/>
  <c r="Z50" i="3"/>
  <c r="AC45" i="3"/>
  <c r="AP45" i="3" s="1"/>
  <c r="P45" i="3"/>
  <c r="O28" i="3"/>
  <c r="AB28" i="3"/>
  <c r="AO28" i="3" s="1"/>
  <c r="AM47" i="3"/>
  <c r="AZ47" i="3" s="1"/>
  <c r="Z47" i="3"/>
  <c r="X33" i="3"/>
  <c r="AK33" i="3"/>
  <c r="AX33" i="3" s="1"/>
  <c r="Z42" i="3"/>
  <c r="AM42" i="3"/>
  <c r="AZ42" i="3" s="1"/>
  <c r="O27" i="3"/>
  <c r="AB27" i="3"/>
  <c r="AO27" i="3" s="1"/>
  <c r="Q29" i="3"/>
  <c r="AD29" i="3"/>
  <c r="AQ29" i="3" s="1"/>
  <c r="AF52" i="3"/>
  <c r="AS52" i="3" s="1"/>
  <c r="S40" i="3"/>
  <c r="S52" i="3"/>
  <c r="AF40" i="3"/>
  <c r="AS40" i="3" s="1"/>
  <c r="P48" i="3"/>
  <c r="AC48" i="3"/>
  <c r="AP48" i="3" s="1"/>
  <c r="AA50" i="3"/>
  <c r="AN50" i="3"/>
  <c r="BA50" i="3" s="1"/>
  <c r="AA37" i="3"/>
  <c r="AN37" i="3"/>
  <c r="BA37" i="3" s="1"/>
  <c r="AD39" i="3"/>
  <c r="AQ39" i="3" s="1"/>
  <c r="Q39" i="3"/>
  <c r="P29" i="3"/>
  <c r="AC29" i="3"/>
  <c r="AP29" i="3" s="1"/>
  <c r="AA30" i="3"/>
  <c r="AN30" i="3"/>
  <c r="BA30" i="3" s="1"/>
  <c r="AF33" i="3"/>
  <c r="AS33" i="3" s="1"/>
  <c r="S33" i="3"/>
  <c r="O38" i="3"/>
  <c r="AB38" i="3"/>
  <c r="AO38" i="3" s="1"/>
  <c r="R40" i="3"/>
  <c r="AE40" i="3"/>
  <c r="AR40" i="3" s="1"/>
  <c r="AE52" i="3"/>
  <c r="AR52" i="3" s="1"/>
  <c r="AF41" i="3"/>
  <c r="AS41" i="3" s="1"/>
  <c r="S41" i="3"/>
  <c r="S53" i="3"/>
  <c r="AF53" i="3"/>
  <c r="AS53" i="3" s="1"/>
  <c r="AF42" i="3"/>
  <c r="AS42" i="3" s="1"/>
  <c r="S42" i="3"/>
  <c r="AA44" i="3"/>
  <c r="AN44" i="3"/>
  <c r="BA44" i="3" s="1"/>
  <c r="AN48" i="3"/>
  <c r="BA48" i="3" s="1"/>
  <c r="AA48" i="3"/>
  <c r="AK54" i="3"/>
  <c r="AX54" i="3" s="1"/>
  <c r="V27" i="3"/>
  <c r="AI27" i="3"/>
  <c r="AV27" i="3" s="1"/>
  <c r="AC36" i="3"/>
  <c r="AP36" i="3" s="1"/>
  <c r="P36" i="3"/>
  <c r="Y50" i="3"/>
  <c r="AL50" i="3"/>
  <c r="AY50" i="3" s="1"/>
  <c r="V53" i="3"/>
  <c r="AI53" i="3"/>
  <c r="AV53" i="3" s="1"/>
  <c r="V41" i="3"/>
  <c r="AI41" i="3"/>
  <c r="AV41" i="3" s="1"/>
  <c r="Y51" i="3"/>
  <c r="AL51" i="3"/>
  <c r="AY51" i="3" s="1"/>
  <c r="AE31" i="3"/>
  <c r="AR31" i="3" s="1"/>
  <c r="R31" i="3"/>
  <c r="AD53" i="3"/>
  <c r="AQ53" i="3" s="1"/>
  <c r="Q53" i="3"/>
  <c r="AD41" i="3"/>
  <c r="AQ41" i="3" s="1"/>
  <c r="Q41" i="3"/>
  <c r="AB50" i="3"/>
  <c r="AO50" i="3" s="1"/>
  <c r="O50" i="3"/>
  <c r="S39" i="3"/>
  <c r="AF39" i="3"/>
  <c r="AS39" i="3" s="1"/>
  <c r="AM38" i="3"/>
  <c r="AZ38" i="3" s="1"/>
  <c r="Z38" i="3"/>
  <c r="U44" i="3"/>
  <c r="AH44" i="3"/>
  <c r="AU44" i="3" s="1"/>
  <c r="R36" i="3"/>
  <c r="AE36" i="3"/>
  <c r="AR36" i="3" s="1"/>
  <c r="AE39" i="3"/>
  <c r="AR39" i="3" s="1"/>
  <c r="R39" i="3"/>
  <c r="AM37" i="3"/>
  <c r="AZ37" i="3" s="1"/>
  <c r="Z37" i="3"/>
  <c r="O29" i="3"/>
  <c r="AB29" i="3"/>
  <c r="AO29" i="3" s="1"/>
  <c r="Z30" i="3"/>
  <c r="AM30" i="3"/>
  <c r="AZ30" i="3" s="1"/>
  <c r="AC33" i="3"/>
  <c r="AP33" i="3" s="1"/>
  <c r="P33" i="3"/>
  <c r="AL38" i="3"/>
  <c r="AY38" i="3" s="1"/>
  <c r="Y38" i="3"/>
  <c r="Q40" i="3"/>
  <c r="Q52" i="3"/>
  <c r="AD40" i="3"/>
  <c r="AQ40" i="3" s="1"/>
  <c r="AD52" i="3"/>
  <c r="AQ52" i="3" s="1"/>
  <c r="AC53" i="3"/>
  <c r="AP53" i="3" s="1"/>
  <c r="AC41" i="3"/>
  <c r="AP41" i="3" s="1"/>
  <c r="P53" i="3"/>
  <c r="P41" i="3"/>
  <c r="V42" i="3"/>
  <c r="AI42" i="3"/>
  <c r="AV42" i="3" s="1"/>
  <c r="AM44" i="3"/>
  <c r="AZ44" i="3" s="1"/>
  <c r="Z44" i="3"/>
  <c r="AM48" i="3"/>
  <c r="AZ48" i="3" s="1"/>
  <c r="Z48" i="3"/>
  <c r="O35" i="3"/>
  <c r="AB35" i="3"/>
  <c r="AO35" i="3" s="1"/>
  <c r="W27" i="3"/>
  <c r="AJ27" i="3"/>
  <c r="AW27" i="3" s="1"/>
  <c r="AB36" i="3"/>
  <c r="AO36" i="3" s="1"/>
  <c r="O36" i="3"/>
  <c r="X50" i="3"/>
  <c r="AK50" i="3"/>
  <c r="AX50" i="3" s="1"/>
  <c r="W42" i="3"/>
  <c r="W54" i="3"/>
  <c r="AJ42" i="3"/>
  <c r="AW42" i="3" s="1"/>
  <c r="X31" i="3"/>
  <c r="AK31" i="3"/>
  <c r="AX31" i="3" s="1"/>
  <c r="AB55" i="3"/>
  <c r="AO55" i="3" s="1"/>
  <c r="AB43" i="3"/>
  <c r="AO43" i="3" s="1"/>
  <c r="O55" i="3"/>
  <c r="O43" i="3"/>
  <c r="T39" i="3"/>
  <c r="AG39" i="3"/>
  <c r="AT39" i="3" s="1"/>
  <c r="R38" i="3"/>
  <c r="AE38" i="3"/>
  <c r="AR38" i="3" s="1"/>
  <c r="O44" i="3"/>
  <c r="AB44" i="3"/>
  <c r="AO44" i="3" s="1"/>
  <c r="S36" i="3"/>
  <c r="AF36" i="3"/>
  <c r="AS36" i="3" s="1"/>
  <c r="AD54" i="3"/>
  <c r="AQ54" i="3" s="1"/>
  <c r="V33" i="3"/>
  <c r="AI33" i="3"/>
  <c r="AV33" i="3" s="1"/>
  <c r="Y42" i="3"/>
  <c r="AL42" i="3"/>
  <c r="AY42" i="3" s="1"/>
  <c r="Y27" i="3"/>
  <c r="AL27" i="3"/>
  <c r="AY27" i="3" s="1"/>
  <c r="V29" i="3"/>
  <c r="AI29" i="3"/>
  <c r="AV29" i="3" s="1"/>
  <c r="Y54" i="3"/>
  <c r="P39" i="3"/>
  <c r="AC39" i="3"/>
  <c r="AP39" i="3" s="1"/>
  <c r="AL37" i="3"/>
  <c r="AY37" i="3" s="1"/>
  <c r="Y37" i="3"/>
  <c r="AB39" i="3"/>
  <c r="AO39" i="3" s="1"/>
  <c r="O39" i="3"/>
  <c r="AA29" i="3"/>
  <c r="AN29" i="3"/>
  <c r="BA29" i="3" s="1"/>
  <c r="Y30" i="3"/>
  <c r="AL30" i="3"/>
  <c r="AY30" i="3" s="1"/>
  <c r="AD33" i="3"/>
  <c r="AQ33" i="3" s="1"/>
  <c r="Q33" i="3"/>
  <c r="Q38" i="3"/>
  <c r="AD38" i="3"/>
  <c r="AQ38" i="3" s="1"/>
  <c r="P40" i="3"/>
  <c r="AC40" i="3"/>
  <c r="AP40" i="3" s="1"/>
  <c r="AC52" i="3"/>
  <c r="AP52" i="3" s="1"/>
  <c r="P52" i="3"/>
  <c r="AD46" i="3"/>
  <c r="AQ46" i="3" s="1"/>
  <c r="Q46" i="3"/>
  <c r="AG42" i="3"/>
  <c r="AT42" i="3" s="1"/>
  <c r="T42" i="3"/>
  <c r="AK44" i="3"/>
  <c r="AX44" i="3" s="1"/>
  <c r="X44" i="3"/>
  <c r="Y48" i="3"/>
  <c r="AL48" i="3"/>
  <c r="AY48" i="3" s="1"/>
  <c r="AC35" i="3"/>
  <c r="AP35" i="3" s="1"/>
  <c r="P35" i="3"/>
  <c r="AH27" i="3"/>
  <c r="AU27" i="3" s="1"/>
  <c r="U27" i="3"/>
  <c r="AN36" i="3"/>
  <c r="BA36" i="3" s="1"/>
  <c r="AA36" i="3"/>
  <c r="AJ50" i="3"/>
  <c r="AW50" i="3" s="1"/>
  <c r="W50" i="3"/>
  <c r="W36" i="3"/>
  <c r="AJ36" i="3"/>
  <c r="AW36" i="3" s="1"/>
  <c r="AM33" i="3"/>
  <c r="AZ33" i="3" s="1"/>
  <c r="Z33" i="3"/>
  <c r="AI39" i="3"/>
  <c r="AV39" i="3" s="1"/>
  <c r="V39" i="3"/>
  <c r="AJ29" i="3"/>
  <c r="AW29" i="3" s="1"/>
  <c r="W29" i="3"/>
  <c r="AA38" i="3"/>
  <c r="AN38" i="3"/>
  <c r="BA38" i="3" s="1"/>
  <c r="AN46" i="3"/>
  <c r="BA46" i="3" s="1"/>
  <c r="AA46" i="3"/>
  <c r="AE42" i="3"/>
  <c r="AR42" i="3" s="1"/>
  <c r="R42" i="3"/>
  <c r="AL44" i="3"/>
  <c r="AY44" i="3" s="1"/>
  <c r="Y44" i="3"/>
  <c r="W48" i="3"/>
  <c r="AJ48" i="3"/>
  <c r="AW48" i="3" s="1"/>
  <c r="AN35" i="3"/>
  <c r="BA35" i="3" s="1"/>
  <c r="AA35" i="3"/>
  <c r="AA32" i="3"/>
  <c r="AN32" i="3"/>
  <c r="BA32" i="3" s="1"/>
  <c r="AM36" i="3"/>
  <c r="AZ36" i="3" s="1"/>
  <c r="Z36" i="3"/>
  <c r="AI50" i="3"/>
  <c r="AV50" i="3" s="1"/>
  <c r="V50" i="3"/>
  <c r="AJ54" i="3"/>
  <c r="AW54" i="3" s="1"/>
  <c r="AJ37" i="3"/>
  <c r="AW37" i="3" s="1"/>
  <c r="W37" i="3"/>
  <c r="Z29" i="3"/>
  <c r="AM29" i="3"/>
  <c r="AZ29" i="3" s="1"/>
  <c r="W30" i="3"/>
  <c r="AJ30" i="3"/>
  <c r="AW30" i="3" s="1"/>
  <c r="W38" i="3"/>
  <c r="AJ38" i="3"/>
  <c r="AW38" i="3" s="1"/>
  <c r="Y52" i="3"/>
  <c r="Y40" i="3"/>
  <c r="AL52" i="3"/>
  <c r="AY52" i="3" s="1"/>
  <c r="AL40" i="3"/>
  <c r="AY40" i="3" s="1"/>
  <c r="Y46" i="3"/>
  <c r="AL46" i="3"/>
  <c r="AY46" i="3" s="1"/>
  <c r="AJ44" i="3"/>
  <c r="AW44" i="3" s="1"/>
  <c r="W44" i="3"/>
  <c r="AI48" i="3"/>
  <c r="AV48" i="3" s="1"/>
  <c r="V48" i="3"/>
  <c r="Z35" i="3"/>
  <c r="AM35" i="3"/>
  <c r="AZ35" i="3" s="1"/>
  <c r="Z32" i="3"/>
  <c r="AM32" i="3"/>
  <c r="AZ32" i="3" s="1"/>
  <c r="Y36" i="3"/>
  <c r="AL36" i="3"/>
  <c r="AY36" i="3" s="1"/>
  <c r="U50" i="3"/>
  <c r="AH50" i="3"/>
  <c r="AU50" i="3" s="1"/>
  <c r="AB51" i="3"/>
  <c r="AO51" i="3" s="1"/>
  <c r="O51" i="3"/>
  <c r="O42" i="3"/>
  <c r="AB42" i="3"/>
  <c r="AO42" i="3" s="1"/>
  <c r="X37" i="3"/>
  <c r="AK37" i="3"/>
  <c r="AX37" i="3" s="1"/>
  <c r="AB54" i="3"/>
  <c r="AO54" i="3" s="1"/>
  <c r="AB33" i="3"/>
  <c r="AO33" i="3" s="1"/>
  <c r="O33" i="3"/>
  <c r="AI37" i="3"/>
  <c r="AV37" i="3" s="1"/>
  <c r="V37" i="3"/>
  <c r="X29" i="3"/>
  <c r="AK29" i="3"/>
  <c r="AX29" i="3" s="1"/>
  <c r="Y34" i="3"/>
  <c r="AL34" i="3"/>
  <c r="AY34" i="3" s="1"/>
  <c r="O40" i="3"/>
  <c r="AB40" i="3"/>
  <c r="AO40" i="3" s="1"/>
  <c r="O52" i="3"/>
  <c r="AB52" i="3"/>
  <c r="AO52" i="3" s="1"/>
  <c r="X48" i="3"/>
  <c r="AK48" i="3"/>
  <c r="AX48" i="3" s="1"/>
  <c r="X35" i="3"/>
  <c r="AK35" i="3"/>
  <c r="AX35" i="3" s="1"/>
  <c r="X36" i="3"/>
  <c r="AK36" i="3"/>
  <c r="AX36" i="3" s="1"/>
  <c r="AA28" i="3"/>
  <c r="AN28" i="3"/>
  <c r="BA28" i="3" s="1"/>
  <c r="AL29" i="3"/>
  <c r="AY29" i="3" s="1"/>
  <c r="Y29" i="3"/>
  <c r="AH30" i="3"/>
  <c r="AU30" i="3" s="1"/>
  <c r="U30" i="3"/>
  <c r="X34" i="3"/>
  <c r="AK34" i="3"/>
  <c r="AX34" i="3" s="1"/>
  <c r="AI38" i="3"/>
  <c r="AV38" i="3" s="1"/>
  <c r="V38" i="3"/>
  <c r="AA40" i="3"/>
  <c r="AN40" i="3"/>
  <c r="BA40" i="3" s="1"/>
  <c r="AA52" i="3"/>
  <c r="AN52" i="3"/>
  <c r="BA52" i="3" s="1"/>
  <c r="Z46" i="3"/>
  <c r="AM46" i="3"/>
  <c r="AZ46" i="3" s="1"/>
  <c r="AN43" i="3"/>
  <c r="BA43" i="3" s="1"/>
  <c r="AA55" i="3"/>
  <c r="AN55" i="3"/>
  <c r="BA55" i="3" s="1"/>
  <c r="AA43" i="3"/>
  <c r="Q44" i="3"/>
  <c r="AD44" i="3"/>
  <c r="AQ44" i="3" s="1"/>
  <c r="AH48" i="3"/>
  <c r="AU48" i="3" s="1"/>
  <c r="U48" i="3"/>
  <c r="AL35" i="3"/>
  <c r="AY35" i="3" s="1"/>
  <c r="Y35" i="3"/>
  <c r="X32" i="3"/>
  <c r="AK32" i="3"/>
  <c r="AX32" i="3" s="1"/>
  <c r="T53" i="3"/>
  <c r="AE50" i="3"/>
  <c r="AR50" i="3" s="1"/>
  <c r="R50" i="3"/>
  <c r="AN33" i="3"/>
  <c r="BA33" i="3" s="1"/>
  <c r="AA33" i="3"/>
  <c r="Q27" i="3"/>
  <c r="AD27" i="3"/>
  <c r="AQ27" i="3" s="1"/>
  <c r="X30" i="3"/>
  <c r="AK30" i="3"/>
  <c r="AX30" i="3" s="1"/>
  <c r="W40" i="3"/>
  <c r="AJ40" i="3"/>
  <c r="AW40" i="3" s="1"/>
  <c r="R54" i="3"/>
  <c r="AI30" i="3"/>
  <c r="AV30" i="3" s="1"/>
  <c r="V30" i="3"/>
  <c r="AK38" i="3"/>
  <c r="AX38" i="3" s="1"/>
  <c r="X38" i="3"/>
  <c r="X46" i="3"/>
  <c r="AK46" i="3"/>
  <c r="AX46" i="3" s="1"/>
  <c r="AI44" i="3"/>
  <c r="AV44" i="3" s="1"/>
  <c r="V44" i="3"/>
  <c r="Y32" i="3"/>
  <c r="AL32" i="3"/>
  <c r="AY32" i="3" s="1"/>
  <c r="AG50" i="3"/>
  <c r="AT50" i="3" s="1"/>
  <c r="T50" i="3"/>
  <c r="AH37" i="3"/>
  <c r="AU37" i="3" s="1"/>
  <c r="U37" i="3"/>
  <c r="AE54" i="3"/>
  <c r="AR54" i="3" s="1"/>
  <c r="AC37" i="3"/>
  <c r="AP37" i="3" s="1"/>
  <c r="P37" i="3"/>
  <c r="Z28" i="3"/>
  <c r="AM28" i="3"/>
  <c r="AZ28" i="3" s="1"/>
  <c r="U29" i="3"/>
  <c r="AH29" i="3"/>
  <c r="AU29" i="3" s="1"/>
  <c r="AG30" i="3"/>
  <c r="AT30" i="3" s="1"/>
  <c r="T30" i="3"/>
  <c r="W34" i="3"/>
  <c r="AJ34" i="3"/>
  <c r="AW34" i="3" s="1"/>
  <c r="Z45" i="3"/>
  <c r="AM45" i="3"/>
  <c r="AZ45" i="3" s="1"/>
  <c r="Z40" i="3"/>
  <c r="Z52" i="3"/>
  <c r="AM40" i="3"/>
  <c r="AZ40" i="3" s="1"/>
  <c r="AM52" i="3"/>
  <c r="AZ52" i="3" s="1"/>
  <c r="AJ46" i="3"/>
  <c r="AW46" i="3" s="1"/>
  <c r="W46" i="3"/>
  <c r="Z43" i="3"/>
  <c r="Z55" i="3"/>
  <c r="AM43" i="3"/>
  <c r="AZ43" i="3" s="1"/>
  <c r="AM55" i="3"/>
  <c r="AZ55" i="3" s="1"/>
  <c r="AC44" i="3"/>
  <c r="AP44" i="3" s="1"/>
  <c r="P44" i="3"/>
  <c r="AG48" i="3"/>
  <c r="AT48" i="3" s="1"/>
  <c r="T48" i="3"/>
  <c r="W35" i="3"/>
  <c r="AJ35" i="3"/>
  <c r="AW35" i="3" s="1"/>
  <c r="W32" i="3"/>
  <c r="AJ32" i="3"/>
  <c r="AW32" i="3" s="1"/>
  <c r="X52" i="3"/>
  <c r="AF50" i="3"/>
  <c r="AS50" i="3" s="1"/>
  <c r="S50" i="3"/>
  <c r="Z34" i="3"/>
  <c r="AM34" i="3"/>
  <c r="AZ34" i="3" s="1"/>
  <c r="AL49" i="3"/>
  <c r="AY49" i="3" s="1"/>
  <c r="Y49" i="3"/>
  <c r="AL28" i="3"/>
  <c r="AY28" i="3" s="1"/>
  <c r="Y28" i="3"/>
  <c r="V34" i="3"/>
  <c r="AI34" i="3"/>
  <c r="AV34" i="3" s="1"/>
  <c r="AI46" i="3"/>
  <c r="AV46" i="3" s="1"/>
  <c r="V46" i="3"/>
  <c r="Y43" i="3"/>
  <c r="Y55" i="3"/>
  <c r="AL55" i="3"/>
  <c r="AY55" i="3" s="1"/>
  <c r="AL43" i="3"/>
  <c r="AY43" i="3" s="1"/>
  <c r="X47" i="3"/>
  <c r="AK47" i="3"/>
  <c r="AX47" i="3" s="1"/>
  <c r="V32" i="3"/>
  <c r="AI32" i="3"/>
  <c r="AV32" i="3" s="1"/>
  <c r="V49" i="3"/>
  <c r="AI49" i="3"/>
  <c r="AV49" i="3" s="1"/>
  <c r="AD50" i="3"/>
  <c r="AQ50" i="3" s="1"/>
  <c r="Q50" i="3"/>
  <c r="AG37" i="3"/>
  <c r="AT37" i="3" s="1"/>
  <c r="T37" i="3"/>
  <c r="X28" i="3"/>
  <c r="AK28" i="3"/>
  <c r="AX28" i="3" s="1"/>
  <c r="AF29" i="3"/>
  <c r="AS29" i="3" s="1"/>
  <c r="S29" i="3"/>
  <c r="AE30" i="3"/>
  <c r="AR30" i="3" s="1"/>
  <c r="R30" i="3"/>
  <c r="U34" i="3"/>
  <c r="AH34" i="3"/>
  <c r="AU34" i="3" s="1"/>
  <c r="X45" i="3"/>
  <c r="AK45" i="3"/>
  <c r="AX45" i="3" s="1"/>
  <c r="U52" i="3"/>
  <c r="AH40" i="3"/>
  <c r="AU40" i="3" s="1"/>
  <c r="AH52" i="3"/>
  <c r="AU52" i="3" s="1"/>
  <c r="U40" i="3"/>
  <c r="AH46" i="3"/>
  <c r="AU46" i="3" s="1"/>
  <c r="U46" i="3"/>
  <c r="X43" i="3"/>
  <c r="AK43" i="3"/>
  <c r="AX43" i="3" s="1"/>
  <c r="AK55" i="3"/>
  <c r="AX55" i="3" s="1"/>
  <c r="X55" i="3"/>
  <c r="AJ47" i="3"/>
  <c r="AW47" i="3" s="1"/>
  <c r="W47" i="3"/>
  <c r="R48" i="3"/>
  <c r="AE48" i="3"/>
  <c r="AR48" i="3" s="1"/>
  <c r="AH35" i="3"/>
  <c r="AU35" i="3" s="1"/>
  <c r="U35" i="3"/>
  <c r="AH32" i="3"/>
  <c r="AU32" i="3" s="1"/>
  <c r="U32" i="3"/>
  <c r="AH49" i="3"/>
  <c r="AU49" i="3" s="1"/>
  <c r="U49" i="3"/>
  <c r="P50" i="3"/>
  <c r="AC50" i="3"/>
  <c r="AP50" i="3" s="1"/>
  <c r="R37" i="3"/>
  <c r="AE37" i="3"/>
  <c r="AR37" i="3" s="1"/>
  <c r="AJ28" i="3"/>
  <c r="AW28" i="3" s="1"/>
  <c r="W28" i="3"/>
  <c r="V31" i="3"/>
  <c r="AI31" i="3"/>
  <c r="AV31" i="3" s="1"/>
  <c r="Q30" i="3"/>
  <c r="AD30" i="3"/>
  <c r="AQ30" i="3" s="1"/>
  <c r="T34" i="3"/>
  <c r="AG34" i="3"/>
  <c r="AT34" i="3" s="1"/>
  <c r="W45" i="3"/>
  <c r="AJ45" i="3"/>
  <c r="AW45" i="3" s="1"/>
  <c r="AG52" i="3"/>
  <c r="AT52" i="3" s="1"/>
  <c r="AG40" i="3"/>
  <c r="AT40" i="3" s="1"/>
  <c r="T52" i="3"/>
  <c r="T40" i="3"/>
  <c r="R46" i="3"/>
  <c r="AE46" i="3"/>
  <c r="AR46" i="3" s="1"/>
  <c r="AJ43" i="3"/>
  <c r="AW43" i="3" s="1"/>
  <c r="AJ55" i="3"/>
  <c r="AW55" i="3" s="1"/>
  <c r="W43" i="3"/>
  <c r="V47" i="3"/>
  <c r="AI47" i="3"/>
  <c r="AV47" i="3" s="1"/>
  <c r="O53" i="3"/>
  <c r="AE35" i="3"/>
  <c r="AR35" i="3" s="1"/>
  <c r="R35" i="3"/>
  <c r="AG32" i="3"/>
  <c r="AT32" i="3" s="1"/>
  <c r="T32" i="3"/>
  <c r="Z49" i="3"/>
  <c r="AM49" i="3"/>
  <c r="AZ49" i="3" s="1"/>
  <c r="AE53" i="3"/>
  <c r="AR53" i="3" s="1"/>
  <c r="P55" i="3"/>
  <c r="AC55" i="3"/>
  <c r="AP55" i="3" s="1"/>
  <c r="AC43" i="3"/>
  <c r="AP43" i="3" s="1"/>
  <c r="P43" i="3"/>
  <c r="W39" i="3"/>
  <c r="AJ39" i="3"/>
  <c r="AW39" i="3" s="1"/>
  <c r="AB45" i="3"/>
  <c r="AO45" i="3" s="1"/>
  <c r="O45" i="3"/>
  <c r="Y33" i="3"/>
  <c r="AL33" i="3"/>
  <c r="AY33" i="3" s="1"/>
  <c r="T29" i="3"/>
  <c r="AG29" i="3"/>
  <c r="AT29" i="3" s="1"/>
  <c r="AL45" i="3"/>
  <c r="AY45" i="3" s="1"/>
  <c r="Y45" i="3"/>
  <c r="AI35" i="3"/>
  <c r="AV35" i="3" s="1"/>
  <c r="V35" i="3"/>
  <c r="AD37" i="3"/>
  <c r="AQ37" i="3" s="1"/>
  <c r="Q37" i="3"/>
  <c r="T31" i="3"/>
  <c r="AG31" i="3"/>
  <c r="AT31" i="3" s="1"/>
  <c r="S34" i="3"/>
  <c r="AF34" i="3"/>
  <c r="AS34" i="3" s="1"/>
  <c r="V43" i="3"/>
  <c r="AI55" i="3"/>
  <c r="AV55" i="3" s="1"/>
  <c r="V55" i="3"/>
  <c r="AI43" i="3"/>
  <c r="AV43" i="3" s="1"/>
  <c r="W51" i="3"/>
  <c r="AJ51" i="3"/>
  <c r="AW51" i="3" s="1"/>
  <c r="AF32" i="3"/>
  <c r="AS32" i="3" s="1"/>
  <c r="S32" i="3"/>
  <c r="AC31" i="3"/>
  <c r="AP31" i="3" s="1"/>
  <c r="P31" i="3"/>
  <c r="AE34" i="3"/>
  <c r="AR34" i="3" s="1"/>
  <c r="R34" i="3"/>
  <c r="AF46" i="3"/>
  <c r="AS46" i="3" s="1"/>
  <c r="S46" i="3"/>
  <c r="AF47" i="3"/>
  <c r="AS47" i="3" s="1"/>
  <c r="S47" i="3"/>
  <c r="AF35" i="3"/>
  <c r="AS35" i="3" s="1"/>
  <c r="S35" i="3"/>
  <c r="S49" i="3"/>
  <c r="AF49" i="3"/>
  <c r="AS49" i="3" s="1"/>
  <c r="AG28" i="3"/>
  <c r="AT28" i="3" s="1"/>
  <c r="T28" i="3"/>
  <c r="AD34" i="3"/>
  <c r="AQ34" i="3" s="1"/>
  <c r="Q34" i="3"/>
  <c r="AA41" i="3"/>
  <c r="AN41" i="3"/>
  <c r="BA41" i="3" s="1"/>
  <c r="AC46" i="3"/>
  <c r="AP46" i="3" s="1"/>
  <c r="P46" i="3"/>
  <c r="T55" i="3"/>
  <c r="T43" i="3"/>
  <c r="AG55" i="3"/>
  <c r="AT55" i="3" s="1"/>
  <c r="AG43" i="3"/>
  <c r="AT43" i="3" s="1"/>
  <c r="R47" i="3"/>
  <c r="AE47" i="3"/>
  <c r="AR47" i="3" s="1"/>
  <c r="S51" i="3"/>
  <c r="AF51" i="3"/>
  <c r="AS51" i="3" s="1"/>
  <c r="AD35" i="3"/>
  <c r="AQ35" i="3" s="1"/>
  <c r="Q35" i="3"/>
  <c r="Q32" i="3"/>
  <c r="AD32" i="3"/>
  <c r="AQ32" i="3" s="1"/>
  <c r="P49" i="3"/>
  <c r="AC49" i="3"/>
  <c r="AP49" i="3" s="1"/>
  <c r="P28" i="3"/>
  <c r="AC28" i="3"/>
  <c r="AP28" i="3" s="1"/>
  <c r="T47" i="3"/>
  <c r="AG47" i="3"/>
  <c r="AT47" i="3" s="1"/>
  <c r="V36" i="3"/>
  <c r="AI36" i="3"/>
  <c r="AV36" i="3" s="1"/>
  <c r="AF37" i="3"/>
  <c r="AS37" i="3" s="1"/>
  <c r="S37" i="3"/>
  <c r="AF30" i="3"/>
  <c r="AS30" i="3" s="1"/>
  <c r="S30" i="3"/>
  <c r="AI52" i="3"/>
  <c r="AV52" i="3" s="1"/>
  <c r="V52" i="3"/>
  <c r="AI40" i="3"/>
  <c r="AV40" i="3" s="1"/>
  <c r="V40" i="3"/>
  <c r="AF48" i="3"/>
  <c r="AS48" i="3" s="1"/>
  <c r="S48" i="3"/>
  <c r="AI28" i="3"/>
  <c r="AV28" i="3" s="1"/>
  <c r="V28" i="3"/>
  <c r="AC30" i="3"/>
  <c r="AP30" i="3" s="1"/>
  <c r="P30" i="3"/>
  <c r="V45" i="3"/>
  <c r="AI45" i="3"/>
  <c r="AV45" i="3" s="1"/>
  <c r="T46" i="3"/>
  <c r="AG46" i="3"/>
  <c r="AT46" i="3" s="1"/>
  <c r="U47" i="3"/>
  <c r="AH47" i="3"/>
  <c r="AU47" i="3" s="1"/>
  <c r="T35" i="3"/>
  <c r="AG35" i="3"/>
  <c r="AT35" i="3" s="1"/>
  <c r="T49" i="3"/>
  <c r="AG49" i="3"/>
  <c r="AT49" i="3" s="1"/>
  <c r="U28" i="3"/>
  <c r="AH28" i="3"/>
  <c r="AU28" i="3" s="1"/>
  <c r="AB30" i="3"/>
  <c r="AO30" i="3" s="1"/>
  <c r="O30" i="3"/>
  <c r="AH45" i="3"/>
  <c r="AU45" i="3" s="1"/>
  <c r="U45" i="3"/>
  <c r="AH43" i="3"/>
  <c r="AU43" i="3" s="1"/>
  <c r="U43" i="3"/>
  <c r="AH55" i="3"/>
  <c r="AU55" i="3" s="1"/>
  <c r="T51" i="3"/>
  <c r="AG51" i="3"/>
  <c r="AT51" i="3" s="1"/>
  <c r="AE32" i="3"/>
  <c r="AR32" i="3" s="1"/>
  <c r="R32" i="3"/>
  <c r="AM54" i="3"/>
  <c r="AZ54" i="3" s="1"/>
  <c r="S54" i="3"/>
  <c r="P54" i="3"/>
  <c r="O31" i="3"/>
  <c r="AB31" i="3"/>
  <c r="AO31" i="3" s="1"/>
  <c r="T45" i="3"/>
  <c r="AG45" i="3"/>
  <c r="AT45" i="3" s="1"/>
  <c r="AN39" i="3"/>
  <c r="BA39" i="3" s="1"/>
  <c r="AA39" i="3"/>
  <c r="S28" i="3"/>
  <c r="AF28" i="3"/>
  <c r="AS28" i="3" s="1"/>
  <c r="U31" i="3"/>
  <c r="AH31" i="3"/>
  <c r="AU31" i="3" s="1"/>
  <c r="AN54" i="3"/>
  <c r="BA54" i="3" s="1"/>
  <c r="AC34" i="3"/>
  <c r="AP34" i="3" s="1"/>
  <c r="P34" i="3"/>
  <c r="AF45" i="3"/>
  <c r="AS45" i="3" s="1"/>
  <c r="S45" i="3"/>
  <c r="AL41" i="3"/>
  <c r="AY41" i="3" s="1"/>
  <c r="AL53" i="3"/>
  <c r="AY53" i="3" s="1"/>
  <c r="Y41" i="3"/>
  <c r="AB46" i="3"/>
  <c r="AO46" i="3" s="1"/>
  <c r="O46" i="3"/>
  <c r="AF55" i="3"/>
  <c r="AS55" i="3" s="1"/>
  <c r="AF43" i="3"/>
  <c r="AS43" i="3" s="1"/>
  <c r="S43" i="3"/>
  <c r="S55" i="3"/>
  <c r="AD47" i="3"/>
  <c r="AQ47" i="3" s="1"/>
  <c r="Q47" i="3"/>
  <c r="Z51" i="3"/>
  <c r="AM51" i="3"/>
  <c r="AZ51" i="3" s="1"/>
  <c r="T27" i="3"/>
  <c r="AG27" i="3"/>
  <c r="AT27" i="3" s="1"/>
  <c r="P32" i="3"/>
  <c r="AC32" i="3"/>
  <c r="AP32" i="3" s="1"/>
  <c r="AB49" i="3"/>
  <c r="AO49" i="3" s="1"/>
  <c r="O49" i="3"/>
  <c r="R52" i="3"/>
  <c r="E218" i="13" l="1" a="1"/>
  <c r="E218" i="13" s="1"/>
  <c r="E62" i="13" a="1"/>
  <c r="E62" i="13" s="1"/>
  <c r="AD7" i="8"/>
  <c r="E266" i="13" a="1"/>
  <c r="E266" i="13" s="1"/>
  <c r="E278" i="13" a="1"/>
  <c r="E278" i="13" s="1"/>
  <c r="E146" i="13" a="1"/>
  <c r="E146" i="13" s="1"/>
  <c r="E134" i="13" a="1"/>
  <c r="E134" i="13" s="1"/>
  <c r="E170" i="13" a="1"/>
  <c r="E170" i="13" s="1"/>
  <c r="E158" i="13" a="1"/>
  <c r="E158" i="13" s="1"/>
  <c r="E182" i="13" a="1"/>
  <c r="E182" i="13" s="1"/>
  <c r="E254" i="13" a="1"/>
  <c r="E254" i="13" s="1"/>
  <c r="E50" i="13" a="1"/>
  <c r="E50" i="13" s="1"/>
  <c r="E242" i="13" a="1"/>
  <c r="E242" i="13" s="1"/>
  <c r="E230" i="13" a="1"/>
  <c r="E230" i="13" s="1"/>
  <c r="E86" i="13" a="1"/>
  <c r="E86" i="13" s="1"/>
  <c r="E98" i="13" a="1"/>
  <c r="E98" i="13" s="1"/>
  <c r="E38" i="13" a="1"/>
  <c r="E38" i="13" s="1"/>
  <c r="E206" i="13" a="1"/>
  <c r="E206" i="13" s="1"/>
  <c r="E194" i="13" a="1"/>
  <c r="E194" i="13" s="1"/>
  <c r="E7" i="7"/>
  <c r="F7" i="7" s="1"/>
  <c r="E11" i="10"/>
  <c r="F11" i="10" s="1"/>
  <c r="D10" i="11"/>
  <c r="E10" i="11" s="1"/>
  <c r="D7" i="9"/>
  <c r="E7" i="9" s="1"/>
  <c r="D7" i="11"/>
  <c r="E7" i="11" s="1"/>
  <c r="E8" i="10"/>
  <c r="F8" i="10" s="1"/>
  <c r="D10" i="9"/>
  <c r="E10" i="9" s="1"/>
  <c r="E6" i="7"/>
  <c r="F6" i="7" s="1"/>
  <c r="D11" i="11"/>
  <c r="E11" i="11" s="1"/>
  <c r="E12" i="10"/>
  <c r="F12" i="10" s="1"/>
  <c r="D6" i="9"/>
  <c r="E6" i="9" s="1"/>
  <c r="E290" i="13" a="1"/>
  <c r="E290" i="13" s="1"/>
  <c r="E14" i="7"/>
  <c r="F14" i="7" s="1"/>
  <c r="D3" i="11"/>
  <c r="E3" i="11" s="1"/>
  <c r="E4" i="10"/>
  <c r="F4" i="10" s="1"/>
  <c r="D14" i="9"/>
  <c r="E14" i="9" s="1"/>
  <c r="E13" i="10"/>
  <c r="F13" i="10" s="1"/>
  <c r="D12" i="11"/>
  <c r="E12" i="11" s="1"/>
  <c r="D5" i="9"/>
  <c r="E5" i="9" s="1"/>
  <c r="E74" i="13" a="1"/>
  <c r="E74" i="13" s="1"/>
  <c r="E13" i="7"/>
  <c r="F13" i="7" s="1"/>
  <c r="E5" i="10"/>
  <c r="F5" i="10" s="1"/>
  <c r="D4" i="11"/>
  <c r="E4" i="11" s="1"/>
  <c r="D13" i="9"/>
  <c r="E13" i="9" s="1"/>
  <c r="E6" i="10"/>
  <c r="F6" i="10" s="1"/>
  <c r="D5" i="11"/>
  <c r="E5" i="11" s="1"/>
  <c r="D12" i="9"/>
  <c r="E12" i="9" s="1"/>
  <c r="D2" i="13"/>
  <c r="D14" i="13" s="1"/>
  <c r="D26" i="13" s="1"/>
  <c r="D38" i="13" s="1"/>
  <c r="D50" i="13" s="1"/>
  <c r="D62" i="13" s="1"/>
  <c r="D74" i="13" s="1"/>
  <c r="D86" i="13" s="1"/>
  <c r="D98" i="13" s="1"/>
  <c r="D110" i="13" s="1"/>
  <c r="D122" i="13" s="1"/>
  <c r="D134" i="13" s="1"/>
  <c r="D146" i="13" s="1"/>
  <c r="D158" i="13" s="1"/>
  <c r="D170" i="13" s="1"/>
  <c r="D182" i="13" s="1"/>
  <c r="D194" i="13" s="1"/>
  <c r="D206" i="13" s="1"/>
  <c r="D218" i="13" s="1"/>
  <c r="D230" i="13" s="1"/>
  <c r="D242" i="13" s="1"/>
  <c r="D254" i="13" s="1"/>
  <c r="D266" i="13" s="1"/>
  <c r="D278" i="13" s="1"/>
  <c r="D290" i="13" s="1"/>
  <c r="D302" i="13" s="1"/>
  <c r="D314" i="13" s="1"/>
  <c r="D326" i="13" s="1"/>
  <c r="D338" i="13" s="1"/>
  <c r="D350" i="13" s="1"/>
  <c r="D362" i="13" s="1"/>
  <c r="D374" i="13" s="1"/>
  <c r="D386" i="13" s="1"/>
  <c r="D398" i="13" s="1"/>
  <c r="D410" i="13" s="1"/>
  <c r="D422" i="13" s="1"/>
  <c r="D434" i="13" s="1"/>
  <c r="D446" i="13" s="1"/>
  <c r="D458" i="13" s="1"/>
  <c r="D470" i="13" s="1"/>
  <c r="D482" i="13" s="1"/>
  <c r="D494" i="13" s="1"/>
  <c r="D506" i="13" s="1"/>
  <c r="D518" i="13" s="1"/>
  <c r="D530" i="13" s="1"/>
  <c r="D542" i="13" s="1"/>
  <c r="D554" i="13" s="1"/>
  <c r="D566" i="13" s="1"/>
  <c r="D578" i="13" s="1"/>
  <c r="D590" i="13" s="1"/>
  <c r="D602" i="13" s="1"/>
  <c r="D614" i="13" s="1"/>
  <c r="D626" i="13" s="1"/>
  <c r="D638" i="13" s="1"/>
  <c r="D17" i="13"/>
  <c r="D29" i="13" s="1"/>
  <c r="D41" i="13" s="1"/>
  <c r="D53" i="13" s="1"/>
  <c r="D65" i="13" s="1"/>
  <c r="D77" i="13" s="1"/>
  <c r="D89" i="13" s="1"/>
  <c r="D101" i="13" s="1"/>
  <c r="D113" i="13" s="1"/>
  <c r="D125" i="13" s="1"/>
  <c r="D137" i="13" s="1"/>
  <c r="D149" i="13" s="1"/>
  <c r="D161" i="13" s="1"/>
  <c r="D173" i="13" s="1"/>
  <c r="D185" i="13" s="1"/>
  <c r="D197" i="13" s="1"/>
  <c r="D209" i="13" s="1"/>
  <c r="D221" i="13" s="1"/>
  <c r="D233" i="13" s="1"/>
  <c r="D245" i="13" s="1"/>
  <c r="D257" i="13" s="1"/>
  <c r="D269" i="13" s="1"/>
  <c r="D281" i="13" s="1"/>
  <c r="D293" i="13" s="1"/>
  <c r="D305" i="13" s="1"/>
  <c r="D317" i="13" s="1"/>
  <c r="D329" i="13" s="1"/>
  <c r="D341" i="13" s="1"/>
  <c r="D353" i="13" s="1"/>
  <c r="D365" i="13" s="1"/>
  <c r="D377" i="13" s="1"/>
  <c r="D389" i="13" s="1"/>
  <c r="D401" i="13" s="1"/>
  <c r="D413" i="13" s="1"/>
  <c r="D425" i="13" s="1"/>
  <c r="D437" i="13" s="1"/>
  <c r="D449" i="13" s="1"/>
  <c r="D461" i="13" s="1"/>
  <c r="D473" i="13" s="1"/>
  <c r="D485" i="13" s="1"/>
  <c r="D497" i="13" s="1"/>
  <c r="D509" i="13" s="1"/>
  <c r="D521" i="13" s="1"/>
  <c r="D533" i="13" s="1"/>
  <c r="D545" i="13" s="1"/>
  <c r="D557" i="13" s="1"/>
  <c r="D569" i="13" s="1"/>
  <c r="D581" i="13" s="1"/>
  <c r="D593" i="13" s="1"/>
  <c r="D605" i="13" s="1"/>
  <c r="D617" i="13" s="1"/>
  <c r="D629" i="13" s="1"/>
  <c r="D641" i="13" s="1"/>
  <c r="D15" i="13"/>
  <c r="D27" i="13" s="1"/>
  <c r="D39" i="13" s="1"/>
  <c r="D51" i="13" s="1"/>
  <c r="D63" i="13" s="1"/>
  <c r="D75" i="13" s="1"/>
  <c r="D87" i="13" s="1"/>
  <c r="D99" i="13" s="1"/>
  <c r="D111" i="13" s="1"/>
  <c r="D123" i="13" s="1"/>
  <c r="D135" i="13" s="1"/>
  <c r="D147" i="13" s="1"/>
  <c r="D159" i="13" s="1"/>
  <c r="D171" i="13" s="1"/>
  <c r="D183" i="13" s="1"/>
  <c r="D195" i="13" s="1"/>
  <c r="D207" i="13" s="1"/>
  <c r="D219" i="13" s="1"/>
  <c r="D231" i="13" s="1"/>
  <c r="D243" i="13" s="1"/>
  <c r="D255" i="13" s="1"/>
  <c r="D267" i="13" s="1"/>
  <c r="D279" i="13" s="1"/>
  <c r="D291" i="13" s="1"/>
  <c r="D303" i="13" s="1"/>
  <c r="D315" i="13" s="1"/>
  <c r="D327" i="13" s="1"/>
  <c r="D339" i="13" s="1"/>
  <c r="D351" i="13" s="1"/>
  <c r="D363" i="13" s="1"/>
  <c r="D375" i="13" s="1"/>
  <c r="D387" i="13" s="1"/>
  <c r="D399" i="13" s="1"/>
  <c r="D411" i="13" s="1"/>
  <c r="D423" i="13" s="1"/>
  <c r="D435" i="13" s="1"/>
  <c r="D447" i="13" s="1"/>
  <c r="D459" i="13" s="1"/>
  <c r="D471" i="13" s="1"/>
  <c r="D483" i="13" s="1"/>
  <c r="D495" i="13" s="1"/>
  <c r="D507" i="13" s="1"/>
  <c r="D519" i="13" s="1"/>
  <c r="D531" i="13" s="1"/>
  <c r="D543" i="13" s="1"/>
  <c r="D555" i="13" s="1"/>
  <c r="D567" i="13" s="1"/>
  <c r="D579" i="13" s="1"/>
  <c r="D591" i="13" s="1"/>
  <c r="D603" i="13" s="1"/>
  <c r="D615" i="13" s="1"/>
  <c r="D627" i="13" s="1"/>
  <c r="D639" i="13" s="1"/>
  <c r="D16" i="13"/>
  <c r="D28" i="13" s="1"/>
  <c r="D40" i="13" s="1"/>
  <c r="D52" i="13" s="1"/>
  <c r="D64" i="13" s="1"/>
  <c r="D76" i="13" s="1"/>
  <c r="D88" i="13" s="1"/>
  <c r="D100" i="13" s="1"/>
  <c r="D112" i="13" s="1"/>
  <c r="D124" i="13" s="1"/>
  <c r="D136" i="13" s="1"/>
  <c r="D148" i="13" s="1"/>
  <c r="D160" i="13" s="1"/>
  <c r="D172" i="13" s="1"/>
  <c r="D184" i="13" s="1"/>
  <c r="D196" i="13" s="1"/>
  <c r="D208" i="13" s="1"/>
  <c r="D220" i="13" s="1"/>
  <c r="D232" i="13" s="1"/>
  <c r="D244" i="13" s="1"/>
  <c r="D256" i="13" s="1"/>
  <c r="D268" i="13" s="1"/>
  <c r="D280" i="13" s="1"/>
  <c r="D292" i="13" s="1"/>
  <c r="D304" i="13" s="1"/>
  <c r="D316" i="13" s="1"/>
  <c r="D328" i="13" s="1"/>
  <c r="D340" i="13" s="1"/>
  <c r="D352" i="13" s="1"/>
  <c r="D364" i="13" s="1"/>
  <c r="D376" i="13" s="1"/>
  <c r="D388" i="13" s="1"/>
  <c r="D400" i="13" s="1"/>
  <c r="D412" i="13" s="1"/>
  <c r="D424" i="13" s="1"/>
  <c r="D436" i="13" s="1"/>
  <c r="D448" i="13" s="1"/>
  <c r="D460" i="13" s="1"/>
  <c r="D472" i="13" s="1"/>
  <c r="D484" i="13" s="1"/>
  <c r="D496" i="13" s="1"/>
  <c r="D508" i="13" s="1"/>
  <c r="D520" i="13" s="1"/>
  <c r="D532" i="13" s="1"/>
  <c r="D544" i="13" s="1"/>
  <c r="D556" i="13" s="1"/>
  <c r="D568" i="13" s="1"/>
  <c r="D580" i="13" s="1"/>
  <c r="D592" i="13" s="1"/>
  <c r="D604" i="13" s="1"/>
  <c r="D616" i="13" s="1"/>
  <c r="D628" i="13" s="1"/>
  <c r="D640" i="13" s="1"/>
  <c r="D24" i="13"/>
  <c r="D36" i="13" s="1"/>
  <c r="D48" i="13" s="1"/>
  <c r="D60" i="13" s="1"/>
  <c r="D72" i="13" s="1"/>
  <c r="D84" i="13" s="1"/>
  <c r="D96" i="13" s="1"/>
  <c r="D108" i="13" s="1"/>
  <c r="D120" i="13" s="1"/>
  <c r="D132" i="13" s="1"/>
  <c r="D144" i="13" s="1"/>
  <c r="D156" i="13" s="1"/>
  <c r="D168" i="13" s="1"/>
  <c r="D180" i="13" s="1"/>
  <c r="D192" i="13" s="1"/>
  <c r="D204" i="13" s="1"/>
  <c r="D216" i="13" s="1"/>
  <c r="D228" i="13" s="1"/>
  <c r="D240" i="13" s="1"/>
  <c r="D252" i="13" s="1"/>
  <c r="D264" i="13" s="1"/>
  <c r="D276" i="13" s="1"/>
  <c r="D288" i="13" s="1"/>
  <c r="D300" i="13" s="1"/>
  <c r="D312" i="13" s="1"/>
  <c r="D324" i="13" s="1"/>
  <c r="D336" i="13" s="1"/>
  <c r="D348" i="13" s="1"/>
  <c r="D360" i="13" s="1"/>
  <c r="D372" i="13" s="1"/>
  <c r="D384" i="13" s="1"/>
  <c r="D396" i="13" s="1"/>
  <c r="D408" i="13" s="1"/>
  <c r="D420" i="13" s="1"/>
  <c r="D432" i="13" s="1"/>
  <c r="D444" i="13" s="1"/>
  <c r="D456" i="13" s="1"/>
  <c r="D468" i="13" s="1"/>
  <c r="D480" i="13" s="1"/>
  <c r="D492" i="13" s="1"/>
  <c r="D504" i="13" s="1"/>
  <c r="D516" i="13" s="1"/>
  <c r="D528" i="13" s="1"/>
  <c r="D540" i="13" s="1"/>
  <c r="D552" i="13" s="1"/>
  <c r="D564" i="13" s="1"/>
  <c r="D576" i="13" s="1"/>
  <c r="D588" i="13" s="1"/>
  <c r="D600" i="13" s="1"/>
  <c r="D612" i="13" s="1"/>
  <c r="D624" i="13" s="1"/>
  <c r="D636" i="13" s="1"/>
  <c r="D648" i="13" s="1"/>
  <c r="D20" i="13"/>
  <c r="D32" i="13" s="1"/>
  <c r="D44" i="13" s="1"/>
  <c r="D56" i="13" s="1"/>
  <c r="D68" i="13" s="1"/>
  <c r="D80" i="13" s="1"/>
  <c r="D92" i="13" s="1"/>
  <c r="D104" i="13" s="1"/>
  <c r="D116" i="13" s="1"/>
  <c r="D128" i="13" s="1"/>
  <c r="D140" i="13" s="1"/>
  <c r="D152" i="13" s="1"/>
  <c r="D164" i="13" s="1"/>
  <c r="D176" i="13" s="1"/>
  <c r="D188" i="13" s="1"/>
  <c r="D200" i="13" s="1"/>
  <c r="D212" i="13" s="1"/>
  <c r="D224" i="13" s="1"/>
  <c r="D236" i="13" s="1"/>
  <c r="D248" i="13" s="1"/>
  <c r="D260" i="13" s="1"/>
  <c r="D272" i="13" s="1"/>
  <c r="D284" i="13" s="1"/>
  <c r="D296" i="13" s="1"/>
  <c r="D308" i="13" s="1"/>
  <c r="D320" i="13" s="1"/>
  <c r="D332" i="13" s="1"/>
  <c r="D344" i="13" s="1"/>
  <c r="D356" i="13" s="1"/>
  <c r="D368" i="13" s="1"/>
  <c r="D380" i="13" s="1"/>
  <c r="D392" i="13" s="1"/>
  <c r="D404" i="13" s="1"/>
  <c r="D416" i="13" s="1"/>
  <c r="D428" i="13" s="1"/>
  <c r="D440" i="13" s="1"/>
  <c r="D452" i="13" s="1"/>
  <c r="D464" i="13" s="1"/>
  <c r="D476" i="13" s="1"/>
  <c r="D488" i="13" s="1"/>
  <c r="D500" i="13" s="1"/>
  <c r="D512" i="13" s="1"/>
  <c r="D524" i="13" s="1"/>
  <c r="D536" i="13" s="1"/>
  <c r="D548" i="13" s="1"/>
  <c r="D560" i="13" s="1"/>
  <c r="D572" i="13" s="1"/>
  <c r="D584" i="13" s="1"/>
  <c r="D596" i="13" s="1"/>
  <c r="D608" i="13" s="1"/>
  <c r="D620" i="13" s="1"/>
  <c r="D632" i="13" s="1"/>
  <c r="D644" i="13" s="1"/>
  <c r="D21" i="13"/>
  <c r="D33" i="13" s="1"/>
  <c r="D45" i="13" s="1"/>
  <c r="D57" i="13" s="1"/>
  <c r="D69" i="13" s="1"/>
  <c r="D81" i="13" s="1"/>
  <c r="D93" i="13" s="1"/>
  <c r="D105" i="13" s="1"/>
  <c r="D117" i="13" s="1"/>
  <c r="D129" i="13" s="1"/>
  <c r="D141" i="13" s="1"/>
  <c r="D153" i="13" s="1"/>
  <c r="D165" i="13" s="1"/>
  <c r="D177" i="13" s="1"/>
  <c r="D189" i="13" s="1"/>
  <c r="D201" i="13" s="1"/>
  <c r="D213" i="13" s="1"/>
  <c r="D225" i="13" s="1"/>
  <c r="D237" i="13" s="1"/>
  <c r="D249" i="13" s="1"/>
  <c r="D261" i="13" s="1"/>
  <c r="D273" i="13" s="1"/>
  <c r="D285" i="13" s="1"/>
  <c r="D297" i="13" s="1"/>
  <c r="D309" i="13" s="1"/>
  <c r="D321" i="13" s="1"/>
  <c r="D333" i="13" s="1"/>
  <c r="D345" i="13" s="1"/>
  <c r="D357" i="13" s="1"/>
  <c r="D369" i="13" s="1"/>
  <c r="D381" i="13" s="1"/>
  <c r="D393" i="13" s="1"/>
  <c r="D405" i="13" s="1"/>
  <c r="D417" i="13" s="1"/>
  <c r="D429" i="13" s="1"/>
  <c r="D441" i="13" s="1"/>
  <c r="D453" i="13" s="1"/>
  <c r="D465" i="13" s="1"/>
  <c r="D477" i="13" s="1"/>
  <c r="D489" i="13" s="1"/>
  <c r="D501" i="13" s="1"/>
  <c r="D513" i="13" s="1"/>
  <c r="D525" i="13" s="1"/>
  <c r="D537" i="13" s="1"/>
  <c r="D549" i="13" s="1"/>
  <c r="D561" i="13" s="1"/>
  <c r="D573" i="13" s="1"/>
  <c r="D585" i="13" s="1"/>
  <c r="D597" i="13" s="1"/>
  <c r="D609" i="13" s="1"/>
  <c r="D621" i="13" s="1"/>
  <c r="D633" i="13" s="1"/>
  <c r="D645" i="13" s="1"/>
  <c r="D22" i="13"/>
  <c r="D34" i="13" s="1"/>
  <c r="D46" i="13" s="1"/>
  <c r="D58" i="13" s="1"/>
  <c r="D70" i="13" s="1"/>
  <c r="D82" i="13" s="1"/>
  <c r="D94" i="13" s="1"/>
  <c r="D106" i="13" s="1"/>
  <c r="D118" i="13" s="1"/>
  <c r="D130" i="13" s="1"/>
  <c r="D142" i="13" s="1"/>
  <c r="D154" i="13" s="1"/>
  <c r="D166" i="13" s="1"/>
  <c r="D178" i="13" s="1"/>
  <c r="D190" i="13" s="1"/>
  <c r="D202" i="13" s="1"/>
  <c r="D214" i="13" s="1"/>
  <c r="D226" i="13" s="1"/>
  <c r="D238" i="13" s="1"/>
  <c r="D250" i="13" s="1"/>
  <c r="D262" i="13" s="1"/>
  <c r="D274" i="13" s="1"/>
  <c r="D286" i="13" s="1"/>
  <c r="D298" i="13" s="1"/>
  <c r="D310" i="13" s="1"/>
  <c r="D322" i="13" s="1"/>
  <c r="D334" i="13" s="1"/>
  <c r="D346" i="13" s="1"/>
  <c r="D358" i="13" s="1"/>
  <c r="D370" i="13" s="1"/>
  <c r="D382" i="13" s="1"/>
  <c r="D394" i="13" s="1"/>
  <c r="D406" i="13" s="1"/>
  <c r="D418" i="13" s="1"/>
  <c r="D430" i="13" s="1"/>
  <c r="D442" i="13" s="1"/>
  <c r="D454" i="13" s="1"/>
  <c r="D466" i="13" s="1"/>
  <c r="D478" i="13" s="1"/>
  <c r="D490" i="13" s="1"/>
  <c r="D502" i="13" s="1"/>
  <c r="D514" i="13" s="1"/>
  <c r="D526" i="13" s="1"/>
  <c r="D538" i="13" s="1"/>
  <c r="D550" i="13" s="1"/>
  <c r="D562" i="13" s="1"/>
  <c r="D574" i="13" s="1"/>
  <c r="D586" i="13" s="1"/>
  <c r="D598" i="13" s="1"/>
  <c r="D610" i="13" s="1"/>
  <c r="D622" i="13" s="1"/>
  <c r="D634" i="13" s="1"/>
  <c r="D646" i="13" s="1"/>
  <c r="D23" i="13"/>
  <c r="D35" i="13" s="1"/>
  <c r="D47" i="13" s="1"/>
  <c r="D59" i="13" s="1"/>
  <c r="D71" i="13" s="1"/>
  <c r="D83" i="13" s="1"/>
  <c r="D95" i="13" s="1"/>
  <c r="D107" i="13" s="1"/>
  <c r="D119" i="13" s="1"/>
  <c r="D131" i="13" s="1"/>
  <c r="D143" i="13" s="1"/>
  <c r="D155" i="13" s="1"/>
  <c r="D167" i="13" s="1"/>
  <c r="D179" i="13" s="1"/>
  <c r="D191" i="13" s="1"/>
  <c r="D203" i="13" s="1"/>
  <c r="D215" i="13" s="1"/>
  <c r="D227" i="13" s="1"/>
  <c r="D239" i="13" s="1"/>
  <c r="D251" i="13" s="1"/>
  <c r="D263" i="13" s="1"/>
  <c r="D275" i="13" s="1"/>
  <c r="D287" i="13" s="1"/>
  <c r="D299" i="13" s="1"/>
  <c r="D311" i="13" s="1"/>
  <c r="D323" i="13" s="1"/>
  <c r="D335" i="13" s="1"/>
  <c r="D347" i="13" s="1"/>
  <c r="D359" i="13" s="1"/>
  <c r="D371" i="13" s="1"/>
  <c r="D383" i="13" s="1"/>
  <c r="D395" i="13" s="1"/>
  <c r="D407" i="13" s="1"/>
  <c r="D419" i="13" s="1"/>
  <c r="D431" i="13" s="1"/>
  <c r="D443" i="13" s="1"/>
  <c r="D455" i="13" s="1"/>
  <c r="D467" i="13" s="1"/>
  <c r="D479" i="13" s="1"/>
  <c r="D491" i="13" s="1"/>
  <c r="D503" i="13" s="1"/>
  <c r="D515" i="13" s="1"/>
  <c r="D527" i="13" s="1"/>
  <c r="D539" i="13" s="1"/>
  <c r="D551" i="13" s="1"/>
  <c r="D563" i="13" s="1"/>
  <c r="D575" i="13" s="1"/>
  <c r="D587" i="13" s="1"/>
  <c r="D599" i="13" s="1"/>
  <c r="D611" i="13" s="1"/>
  <c r="D623" i="13" s="1"/>
  <c r="D635" i="13" s="1"/>
  <c r="D647" i="13" s="1"/>
  <c r="D19" i="13"/>
  <c r="D31" i="13" s="1"/>
  <c r="D43" i="13" s="1"/>
  <c r="D55" i="13" s="1"/>
  <c r="D67" i="13" s="1"/>
  <c r="D79" i="13" s="1"/>
  <c r="D91" i="13" s="1"/>
  <c r="D103" i="13" s="1"/>
  <c r="D115" i="13" s="1"/>
  <c r="D127" i="13" s="1"/>
  <c r="D139" i="13" s="1"/>
  <c r="D151" i="13" s="1"/>
  <c r="D163" i="13" s="1"/>
  <c r="D175" i="13" s="1"/>
  <c r="D187" i="13" s="1"/>
  <c r="D199" i="13" s="1"/>
  <c r="D211" i="13" s="1"/>
  <c r="D223" i="13" s="1"/>
  <c r="D235" i="13" s="1"/>
  <c r="D247" i="13" s="1"/>
  <c r="D259" i="13" s="1"/>
  <c r="D271" i="13" s="1"/>
  <c r="D283" i="13" s="1"/>
  <c r="D295" i="13" s="1"/>
  <c r="D307" i="13" s="1"/>
  <c r="D319" i="13" s="1"/>
  <c r="D331" i="13" s="1"/>
  <c r="D343" i="13" s="1"/>
  <c r="D355" i="13" s="1"/>
  <c r="D367" i="13" s="1"/>
  <c r="D379" i="13" s="1"/>
  <c r="D391" i="13" s="1"/>
  <c r="D403" i="13" s="1"/>
  <c r="D415" i="13" s="1"/>
  <c r="D427" i="13" s="1"/>
  <c r="D439" i="13" s="1"/>
  <c r="D451" i="13" s="1"/>
  <c r="D463" i="13" s="1"/>
  <c r="D475" i="13" s="1"/>
  <c r="D487" i="13" s="1"/>
  <c r="D499" i="13" s="1"/>
  <c r="D511" i="13" s="1"/>
  <c r="D523" i="13" s="1"/>
  <c r="D535" i="13" s="1"/>
  <c r="D547" i="13" s="1"/>
  <c r="D559" i="13" s="1"/>
  <c r="D571" i="13" s="1"/>
  <c r="D583" i="13" s="1"/>
  <c r="D595" i="13" s="1"/>
  <c r="D607" i="13" s="1"/>
  <c r="D619" i="13" s="1"/>
  <c r="D631" i="13" s="1"/>
  <c r="D643" i="13" s="1"/>
  <c r="D25" i="13"/>
  <c r="D37" i="13" s="1"/>
  <c r="D49" i="13" s="1"/>
  <c r="D61" i="13" s="1"/>
  <c r="D73" i="13" s="1"/>
  <c r="D85" i="13" s="1"/>
  <c r="D97" i="13" s="1"/>
  <c r="D109" i="13" s="1"/>
  <c r="D121" i="13" s="1"/>
  <c r="D133" i="13" s="1"/>
  <c r="D145" i="13" s="1"/>
  <c r="D157" i="13" s="1"/>
  <c r="D169" i="13" s="1"/>
  <c r="D181" i="13" s="1"/>
  <c r="D193" i="13" s="1"/>
  <c r="D205" i="13" s="1"/>
  <c r="D217" i="13" s="1"/>
  <c r="D229" i="13" s="1"/>
  <c r="D241" i="13" s="1"/>
  <c r="D253" i="13" s="1"/>
  <c r="D265" i="13" s="1"/>
  <c r="D277" i="13" s="1"/>
  <c r="D289" i="13" s="1"/>
  <c r="D301" i="13" s="1"/>
  <c r="D313" i="13" s="1"/>
  <c r="D325" i="13" s="1"/>
  <c r="D337" i="13" s="1"/>
  <c r="D349" i="13" s="1"/>
  <c r="D361" i="13" s="1"/>
  <c r="D373" i="13" s="1"/>
  <c r="D385" i="13" s="1"/>
  <c r="D397" i="13" s="1"/>
  <c r="D409" i="13" s="1"/>
  <c r="D421" i="13" s="1"/>
  <c r="D433" i="13" s="1"/>
  <c r="D445" i="13" s="1"/>
  <c r="D457" i="13" s="1"/>
  <c r="D469" i="13" s="1"/>
  <c r="D481" i="13" s="1"/>
  <c r="D493" i="13" s="1"/>
  <c r="D505" i="13" s="1"/>
  <c r="D517" i="13" s="1"/>
  <c r="D529" i="13" s="1"/>
  <c r="D541" i="13" s="1"/>
  <c r="D553" i="13" s="1"/>
  <c r="D565" i="13" s="1"/>
  <c r="D577" i="13" s="1"/>
  <c r="D589" i="13" s="1"/>
  <c r="D601" i="13" s="1"/>
  <c r="D613" i="13" s="1"/>
  <c r="D625" i="13" s="1"/>
  <c r="D637" i="13" s="1"/>
  <c r="D649" i="13" s="1"/>
  <c r="D18" i="13"/>
  <c r="D30" i="13" s="1"/>
  <c r="D42" i="13" s="1"/>
  <c r="D54" i="13" s="1"/>
  <c r="D66" i="13" s="1"/>
  <c r="D78" i="13" s="1"/>
  <c r="D90" i="13" s="1"/>
  <c r="D102" i="13" s="1"/>
  <c r="D114" i="13" s="1"/>
  <c r="D126" i="13" s="1"/>
  <c r="D138" i="13" s="1"/>
  <c r="D150" i="13" s="1"/>
  <c r="D162" i="13" s="1"/>
  <c r="D174" i="13" s="1"/>
  <c r="D186" i="13" s="1"/>
  <c r="D198" i="13" s="1"/>
  <c r="D210" i="13" s="1"/>
  <c r="D222" i="13" s="1"/>
  <c r="D234" i="13" s="1"/>
  <c r="D246" i="13" s="1"/>
  <c r="D258" i="13" s="1"/>
  <c r="D270" i="13" s="1"/>
  <c r="D282" i="13" s="1"/>
  <c r="D294" i="13" s="1"/>
  <c r="D306" i="13" s="1"/>
  <c r="D318" i="13" s="1"/>
  <c r="D330" i="13" s="1"/>
  <c r="D342" i="13" s="1"/>
  <c r="D354" i="13" s="1"/>
  <c r="D366" i="13" s="1"/>
  <c r="D378" i="13" s="1"/>
  <c r="D390" i="13" s="1"/>
  <c r="D402" i="13" s="1"/>
  <c r="D414" i="13" s="1"/>
  <c r="D426" i="13" s="1"/>
  <c r="D438" i="13" s="1"/>
  <c r="D450" i="13" s="1"/>
  <c r="D462" i="13" s="1"/>
  <c r="D474" i="13" s="1"/>
  <c r="D486" i="13" s="1"/>
  <c r="D498" i="13" s="1"/>
  <c r="D510" i="13" s="1"/>
  <c r="D522" i="13" s="1"/>
  <c r="D534" i="13" s="1"/>
  <c r="D546" i="13" s="1"/>
  <c r="D558" i="13" s="1"/>
  <c r="D570" i="13" s="1"/>
  <c r="D582" i="13" s="1"/>
  <c r="D594" i="13" s="1"/>
  <c r="D606" i="13" s="1"/>
  <c r="D618" i="13" s="1"/>
  <c r="D630" i="13" s="1"/>
  <c r="D642" i="13" s="1"/>
  <c r="E3" i="7"/>
  <c r="F3" i="7" s="1"/>
  <c r="D14" i="11"/>
  <c r="E14" i="11" s="1"/>
  <c r="E15" i="10"/>
  <c r="F15" i="10" s="1"/>
  <c r="D3" i="9"/>
  <c r="E3" i="9" s="1"/>
  <c r="E9" i="7"/>
  <c r="F9" i="7" s="1"/>
  <c r="D8" i="11"/>
  <c r="E8" i="11" s="1"/>
  <c r="E9" i="10"/>
  <c r="F9" i="10" s="1"/>
  <c r="D9" i="9"/>
  <c r="E9" i="9" s="1"/>
  <c r="D6" i="11"/>
  <c r="E6" i="11" s="1"/>
  <c r="E7" i="10"/>
  <c r="F7" i="10" s="1"/>
  <c r="D11" i="9"/>
  <c r="E11" i="9" s="1"/>
  <c r="E10" i="10"/>
  <c r="F10" i="10" s="1"/>
  <c r="D9" i="11"/>
  <c r="E9" i="11" s="1"/>
  <c r="D8" i="9"/>
  <c r="E8" i="9" s="1"/>
  <c r="E14" i="10"/>
  <c r="F14" i="10" s="1"/>
  <c r="D13" i="11"/>
  <c r="E13" i="11" s="1"/>
  <c r="D4" i="9"/>
  <c r="E4" i="9" s="1"/>
  <c r="E8" i="7"/>
  <c r="F8" i="7" s="1"/>
  <c r="AD5" i="8"/>
  <c r="AD10" i="8"/>
  <c r="AD6" i="8"/>
  <c r="AD13" i="8"/>
  <c r="AD3" i="8"/>
  <c r="AD8" i="8"/>
  <c r="AD9" i="8"/>
  <c r="AD15" i="8"/>
  <c r="AD11" i="8"/>
  <c r="AD4" i="8"/>
  <c r="AD14" i="8"/>
  <c r="AE3" i="8" l="1"/>
  <c r="AE9" i="8"/>
  <c r="AE13" i="8"/>
  <c r="AE7" i="8"/>
  <c r="AE8" i="8"/>
  <c r="AE6" i="8"/>
  <c r="AE5" i="8"/>
  <c r="AE4" i="8"/>
  <c r="AE10" i="8"/>
  <c r="AE15" i="8"/>
  <c r="AE14" i="8"/>
  <c r="AE11" i="8"/>
  <c r="AE12" i="8"/>
  <c r="AF3" i="8" l="1"/>
  <c r="AF12" i="8"/>
  <c r="AF11" i="8"/>
  <c r="AF4" i="8"/>
  <c r="AF5" i="8"/>
  <c r="AF9" i="8"/>
  <c r="AF10" i="8"/>
  <c r="AF13" i="8"/>
  <c r="AF7" i="8"/>
  <c r="AF14" i="8"/>
  <c r="AF8" i="8"/>
  <c r="AF15" i="8"/>
  <c r="AF6" i="8"/>
  <c r="AG3" i="8" l="1"/>
  <c r="AG10" i="8"/>
  <c r="AG7" i="8"/>
  <c r="AG6" i="8"/>
  <c r="AG12" i="8"/>
  <c r="AG14" i="8"/>
  <c r="AG5" i="8"/>
  <c r="AG8" i="8"/>
  <c r="AG9" i="8"/>
  <c r="AG13" i="8"/>
  <c r="AG15" i="8"/>
  <c r="AG4" i="8"/>
  <c r="AG11" i="8"/>
  <c r="AH3" i="8" l="1"/>
  <c r="AH6" i="8"/>
  <c r="AH8" i="8"/>
  <c r="AH5" i="8"/>
  <c r="AH9" i="8"/>
  <c r="AH11" i="8"/>
  <c r="AH15" i="8"/>
  <c r="AH4" i="8"/>
  <c r="AH14" i="8"/>
  <c r="AH7" i="8"/>
  <c r="AH13" i="8"/>
  <c r="AH12" i="8"/>
  <c r="AH10" i="8"/>
  <c r="AI3" i="8" l="1"/>
  <c r="AI14" i="8"/>
  <c r="AI15" i="8"/>
  <c r="AI13" i="8"/>
  <c r="AI6" i="8"/>
  <c r="AI10" i="8"/>
  <c r="AI8" i="8"/>
  <c r="AI5" i="8"/>
  <c r="AI9" i="8"/>
  <c r="AI12" i="8"/>
  <c r="AI7" i="8"/>
  <c r="AI4" i="8"/>
  <c r="AI11" i="8"/>
  <c r="AJ3" i="8" l="1"/>
  <c r="AJ6" i="8"/>
  <c r="AJ11" i="8"/>
  <c r="AJ13" i="8"/>
  <c r="AJ4" i="8"/>
  <c r="AJ12" i="8"/>
  <c r="AJ14" i="8"/>
  <c r="AJ15" i="8"/>
  <c r="AJ9" i="8"/>
  <c r="AJ8" i="8"/>
  <c r="AJ10" i="8"/>
  <c r="AJ7" i="8"/>
  <c r="AJ5" i="8"/>
  <c r="AK3" i="8" l="1"/>
  <c r="AK15" i="8"/>
  <c r="AK12" i="8"/>
  <c r="AK10" i="8"/>
  <c r="AK4" i="8"/>
  <c r="AK14" i="8"/>
  <c r="AK8" i="8"/>
  <c r="AK7" i="8"/>
  <c r="AK9" i="8"/>
  <c r="AK5" i="8"/>
  <c r="AK11" i="8"/>
  <c r="AK6" i="8"/>
  <c r="AK13" i="8"/>
  <c r="AL3" i="8" l="1"/>
  <c r="AL5" i="8"/>
  <c r="AL4" i="8"/>
  <c r="AL15" i="8"/>
  <c r="AL14" i="8"/>
  <c r="AL13" i="8"/>
  <c r="AL8" i="8"/>
  <c r="AL12" i="8"/>
  <c r="AL9" i="8"/>
  <c r="AL10" i="8"/>
  <c r="AL7" i="8"/>
  <c r="AL11" i="8"/>
  <c r="AL6" i="8"/>
  <c r="G9" i="7" l="1"/>
  <c r="F9" i="9"/>
  <c r="G9" i="10"/>
  <c r="F8" i="11"/>
  <c r="G12" i="7"/>
  <c r="F5" i="11"/>
  <c r="G6" i="10"/>
  <c r="F12" i="9"/>
  <c r="G5" i="7"/>
  <c r="G13" i="10"/>
  <c r="F5" i="9"/>
  <c r="F12" i="11"/>
  <c r="G6" i="7"/>
  <c r="F6" i="9"/>
  <c r="F11" i="11"/>
  <c r="G12" i="10"/>
  <c r="G11" i="7"/>
  <c r="F6" i="11"/>
  <c r="G7" i="10"/>
  <c r="F11" i="9"/>
  <c r="G3" i="7"/>
  <c r="F14" i="11"/>
  <c r="F3" i="9"/>
  <c r="G15" i="10"/>
  <c r="G10" i="7"/>
  <c r="G8" i="10"/>
  <c r="F7" i="11"/>
  <c r="F10" i="9"/>
  <c r="G8" i="7"/>
  <c r="G10" i="10"/>
  <c r="F9" i="11"/>
  <c r="F8" i="9"/>
  <c r="G7" i="7"/>
  <c r="F7" i="9"/>
  <c r="G11" i="10"/>
  <c r="F10" i="11"/>
  <c r="G13" i="7"/>
  <c r="F13" i="9"/>
  <c r="G5" i="10"/>
  <c r="F4" i="11"/>
  <c r="G14" i="7"/>
  <c r="F14" i="9"/>
  <c r="F3" i="11"/>
  <c r="G4" i="10"/>
  <c r="G4" i="7"/>
  <c r="F4" i="9"/>
  <c r="F13" i="11"/>
  <c r="G14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<sst xmlns="http://schemas.openxmlformats.org/spreadsheetml/2006/main" count="311" uniqueCount="80">
  <si>
    <t>Date</t>
  </si>
  <si>
    <t>Month</t>
  </si>
  <si>
    <t>Year</t>
  </si>
  <si>
    <t>Ports</t>
  </si>
  <si>
    <t>Price_Per_Ton</t>
  </si>
  <si>
    <t>Dalles,OR</t>
  </si>
  <si>
    <t>Biggs,OR</t>
  </si>
  <si>
    <t>Arlington,OR/Roosevel,WA</t>
  </si>
  <si>
    <t>Boardman,OR/Hogue Warner,OR</t>
  </si>
  <si>
    <t>Umatilla, OR</t>
  </si>
  <si>
    <t>Port Kelly,WA/Wallula,WA</t>
  </si>
  <si>
    <t>Burbank,WA/Kennewick,WA/Pasco,WA</t>
  </si>
  <si>
    <t>Sheffler,WA</t>
  </si>
  <si>
    <t>Windust,WA/Lower Monumental</t>
  </si>
  <si>
    <t>Lyons Ferry,WA</t>
  </si>
  <si>
    <t>Central Ferry,WA/Almota, WA</t>
  </si>
  <si>
    <t>Lewiston,ID/Clarkston,WA/Wilma,WA</t>
  </si>
  <si>
    <t xml:space="preserve">Windust,WA </t>
  </si>
  <si>
    <t>Central Ferry,WA</t>
  </si>
  <si>
    <t>Almota, WA</t>
  </si>
  <si>
    <t>Posting</t>
  </si>
  <si>
    <t>FSC</t>
  </si>
  <si>
    <t>This data comes from Shaver Grain Tariff Yearly Document</t>
  </si>
  <si>
    <t>All data after $4.72 is estimated, will reach out to Shaver</t>
  </si>
  <si>
    <t>Ave Diesel Fuel Price Portland**</t>
  </si>
  <si>
    <t>Fuel Service Charge Percentage</t>
  </si>
  <si>
    <t>** There is a 2-month lag.  Jan 24 price is based on the average from Nov 23, Tidewater website</t>
  </si>
  <si>
    <t>Estimated using pecent change from PADD 5 Diesel for Nov 2018 - December 2022</t>
  </si>
  <si>
    <t>Monthly Values</t>
  </si>
  <si>
    <t>Percent Change From a Year Ago</t>
  </si>
  <si>
    <t>Three-Year Average</t>
  </si>
  <si>
    <t>Percent Change From Three-Year Average</t>
  </si>
  <si>
    <t>Origin</t>
  </si>
  <si>
    <t>River</t>
  </si>
  <si>
    <t>$/ton</t>
  </si>
  <si>
    <t>Current month % change from the same month</t>
  </si>
  <si>
    <t>City</t>
  </si>
  <si>
    <t>Origin River</t>
  </si>
  <si>
    <t>Last year</t>
  </si>
  <si>
    <t>3-year avg.</t>
  </si>
  <si>
    <t>The Dalles,OR</t>
  </si>
  <si>
    <t>Columbia River</t>
  </si>
  <si>
    <t>Arlington,OR  Roosevel,WA</t>
  </si>
  <si>
    <t>Boardman,OR  Hogue Warner,OR</t>
  </si>
  <si>
    <t>Port Kelly,WA  Wallula,WA</t>
  </si>
  <si>
    <t>Burbank,WA Kennewick,WA Pasco,WA</t>
  </si>
  <si>
    <t>Snake River</t>
  </si>
  <si>
    <t>Windust,WA  Lower Monumental, WA</t>
  </si>
  <si>
    <t>Central Ferry,WA  Almota, WA</t>
  </si>
  <si>
    <t>Lewiston,ID Clarkston,WA Wilma,WA</t>
  </si>
  <si>
    <t>Table 11. Monthly barge freight rates Columbia-Snake River</t>
  </si>
  <si>
    <t>Current month % change
from the same month</t>
  </si>
  <si>
    <t>Lewiston, ID/Clarkston, WA/Wilma, WA</t>
  </si>
  <si>
    <t>Central Ferry, WA/Almota, WA</t>
  </si>
  <si>
    <t>Lyons Ferry, WA</t>
  </si>
  <si>
    <t>Windust, WA/Lower Monumental, WA</t>
  </si>
  <si>
    <t>Sheffler, WA</t>
  </si>
  <si>
    <t>Burbank, WA/Kennewick, WA/Pasco, WA</t>
  </si>
  <si>
    <t>Port Kelly, WA/Wallula, WA</t>
  </si>
  <si>
    <t>Boardman, OR/Hogue Warner, OR</t>
  </si>
  <si>
    <t>Arlington, OR/Roosevelt, WA</t>
  </si>
  <si>
    <t>Biggs, OR</t>
  </si>
  <si>
    <t>The Dalles, OR</t>
  </si>
  <si>
    <t>Note: Destination is Portland, OR/Vancouver, WA; ton = 2,000 pounds; n/a = data not available.</t>
  </si>
  <si>
    <t>Source: USDA, Agricultural Marketing Service.</t>
  </si>
  <si>
    <t>Arlington,OR         Roosevel,WA</t>
  </si>
  <si>
    <t>Boardman,OR                     Hogue Warner,OR</t>
  </si>
  <si>
    <t>Port Kelly,WA               Wallula,WA</t>
  </si>
  <si>
    <t>Burbank,WA      Kennewick,WA          Pasco,WA</t>
  </si>
  <si>
    <t>Windust,WA                          Lower Monumental</t>
  </si>
  <si>
    <t>Central Ferry,WA            Almota, WA</t>
  </si>
  <si>
    <t>Lewiston,ID          Clarkston,WA             Wilma,WA</t>
  </si>
  <si>
    <t xml:space="preserve">December </t>
  </si>
  <si>
    <t>January</t>
  </si>
  <si>
    <t>February</t>
  </si>
  <si>
    <t>March</t>
  </si>
  <si>
    <t>April</t>
  </si>
  <si>
    <t>May</t>
  </si>
  <si>
    <t>June</t>
  </si>
  <si>
    <t>July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</si>
</sst>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164" formatCode="&quot;$&quot;#,##0.00"/>
    <numFmt numFmtId="165" formatCode="0.0000"/>
    <numFmt numFmtId="166" formatCode="0.0%"/>
    <numFmt numFmtId="167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  <xf numFmtId="14" fontId="0" fillId="0" borderId="0" xfId="0" applyNumberFormat="1"/>
    <xf numFmtId="0" fontId="0" fillId="0" borderId="0" xfId="0" applyAlignment="1">
      <alignment vertical="center" wrapText="1"/>
    </xf>
    <xf numFmtId="17" fontId="0" fillId="0" borderId="0" xfId="0" applyNumberFormat="1"/>
    <xf numFmtId="165" fontId="0" fillId="0" borderId="0" xfId="0" applyNumberFormat="1"/>
    <xf numFmtId="164" fontId="0" fillId="2" borderId="0" xfId="0" applyNumberFormat="1" applyFill="1"/>
    <xf numFmtId="0" fontId="0" fillId="2" borderId="0" xfId="0" applyFill="1"/>
    <xf numFmtId="14" fontId="0" fillId="0" borderId="2" xfId="0" applyNumberFormat="1" applyBorder="1"/>
    <xf numFmtId="14" fontId="0" fillId="2" borderId="2" xfId="0" applyNumberFormat="1" applyFill="1" applyBorder="1"/>
    <xf numFmtId="0" fontId="0" fillId="0" borderId="2" xfId="0" applyBorder="1"/>
    <xf numFmtId="0" fontId="0" fillId="0" borderId="6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164" fontId="0" fillId="0" borderId="6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7" xfId="0" applyNumberFormat="1" applyBorder="1" applyAlignment="1">
      <alignment horizontal="center"/>
    </xf>
    <xf numFmtId="166" fontId="0" fillId="0" borderId="6" xfId="0" applyNumberFormat="1" applyBorder="1" applyAlignment="1">
      <alignment horizontal="center" vertical="center" wrapText="1"/>
    </xf>
    <xf numFmtId="166" fontId="0" fillId="0" borderId="0" xfId="0" applyNumberFormat="1" applyAlignment="1">
      <alignment horizontal="center" vertical="center" wrapText="1"/>
    </xf>
    <xf numFmtId="166" fontId="0" fillId="0" borderId="7" xfId="0" applyNumberFormat="1" applyBorder="1" applyAlignment="1">
      <alignment horizontal="center" vertical="center" wrapText="1"/>
    </xf>
    <xf numFmtId="166" fontId="0" fillId="0" borderId="6" xfId="0" applyNumberFormat="1" applyBorder="1" applyAlignment="1">
      <alignment horizontal="center"/>
    </xf>
    <xf numFmtId="166" fontId="0" fillId="0" borderId="0" xfId="0" applyNumberFormat="1" applyAlignment="1">
      <alignment horizontal="center"/>
    </xf>
    <xf numFmtId="166" fontId="0" fillId="0" borderId="7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1" fillId="0" borderId="1" xfId="0" applyFont="1" applyBorder="1"/>
    <xf numFmtId="0" fontId="1" fillId="0" borderId="0" xfId="0" applyFont="1"/>
    <xf numFmtId="0" fontId="1" fillId="0" borderId="2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65" fontId="0" fillId="0" borderId="0" xfId="0" applyNumberFormat="1" applyAlignment="1">
      <alignment horizontal="left" vertical="center"/>
    </xf>
    <xf numFmtId="164" fontId="0" fillId="0" borderId="0" xfId="0" applyNumberFormat="1" applyAlignment="1">
      <alignment horizontal="left" vertical="center"/>
    </xf>
    <xf numFmtId="164" fontId="2" fillId="0" borderId="0" xfId="0" applyNumberFormat="1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 wrapText="1"/>
    </xf>
    <xf numFmtId="164" fontId="3" fillId="0" borderId="0" xfId="0" applyNumberFormat="1" applyFont="1" applyAlignment="1">
      <alignment horizontal="left" vertical="center" shrinkToFit="1"/>
    </xf>
    <xf numFmtId="165" fontId="3" fillId="0" borderId="0" xfId="0" applyNumberFormat="1" applyFont="1" applyAlignment="1">
      <alignment horizontal="left" vertical="center" shrinkToFit="1"/>
    </xf>
    <xf numFmtId="164" fontId="3" fillId="2" borderId="0" xfId="0" applyNumberFormat="1" applyFont="1" applyFill="1" applyAlignment="1">
      <alignment horizontal="left" vertical="center" shrinkToFit="1"/>
    </xf>
    <xf numFmtId="2" fontId="0" fillId="0" borderId="0" xfId="0" applyNumberFormat="1"/>
    <xf numFmtId="0" fontId="0" fillId="4" borderId="0" xfId="0" applyFill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14" fontId="0" fillId="4" borderId="0" xfId="0" applyNumberFormat="1" applyFill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3" fontId="0" fillId="4" borderId="10" xfId="0" applyNumberForma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164" fontId="0" fillId="4" borderId="12" xfId="0" applyNumberFormat="1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3" fontId="0" fillId="4" borderId="13" xfId="0" applyNumberFormat="1" applyFill="1" applyBorder="1" applyAlignment="1">
      <alignment horizontal="center" vertical="center"/>
    </xf>
    <xf numFmtId="14" fontId="4" fillId="3" borderId="8" xfId="0" applyNumberFormat="1" applyFont="1" applyFill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1" xfId="0" applyFill="1" applyBorder="1" applyAlignment="1">
      <alignment horizontal="left" vertical="center"/>
    </xf>
    <xf numFmtId="0" fontId="0" fillId="5" borderId="9" xfId="0" applyFill="1" applyBorder="1" applyAlignment="1">
      <alignment horizontal="left" vertical="center"/>
    </xf>
    <xf numFmtId="164" fontId="0" fillId="5" borderId="0" xfId="0" applyNumberFormat="1" applyFill="1" applyAlignment="1">
      <alignment horizontal="center" vertical="center"/>
    </xf>
    <xf numFmtId="167" fontId="0" fillId="5" borderId="0" xfId="0" applyNumberFormat="1" applyFill="1" applyAlignment="1">
      <alignment horizontal="center" vertical="center"/>
    </xf>
    <xf numFmtId="167" fontId="0" fillId="5" borderId="10" xfId="0" applyNumberFormat="1" applyFill="1" applyBorder="1" applyAlignment="1">
      <alignment horizontal="center" vertical="center"/>
    </xf>
    <xf numFmtId="0" fontId="0" fillId="5" borderId="11" xfId="0" applyFill="1" applyBorder="1" applyAlignment="1">
      <alignment horizontal="left" vertical="center"/>
    </xf>
    <xf numFmtId="164" fontId="0" fillId="5" borderId="12" xfId="0" applyNumberFormat="1" applyFill="1" applyBorder="1" applyAlignment="1">
      <alignment horizontal="center" vertical="center"/>
    </xf>
    <xf numFmtId="167" fontId="0" fillId="5" borderId="12" xfId="0" applyNumberFormat="1" applyFill="1" applyBorder="1" applyAlignment="1">
      <alignment horizontal="center" vertical="center"/>
    </xf>
    <xf numFmtId="167" fontId="0" fillId="5" borderId="13" xfId="0" applyNumberFormat="1" applyFill="1" applyBorder="1" applyAlignment="1">
      <alignment horizontal="center" vertical="center"/>
    </xf>
    <xf numFmtId="4" fontId="0" fillId="0" borderId="0" xfId="0" applyNumberFormat="1"/>
    <xf numFmtId="0" fontId="0" fillId="6" borderId="9" xfId="0" applyFill="1" applyBorder="1" applyAlignment="1">
      <alignment horizontal="left" vertical="center"/>
    </xf>
    <xf numFmtId="164" fontId="0" fillId="6" borderId="0" xfId="0" applyNumberFormat="1" applyFill="1" applyAlignment="1">
      <alignment horizontal="center" vertical="center"/>
    </xf>
    <xf numFmtId="167" fontId="0" fillId="6" borderId="0" xfId="0" applyNumberFormat="1" applyFill="1" applyAlignment="1">
      <alignment horizontal="center" vertical="center"/>
    </xf>
    <xf numFmtId="167" fontId="0" fillId="6" borderId="10" xfId="0" applyNumberForma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8" fontId="0" fillId="0" borderId="0" xfId="0" applyNumberFormat="1"/>
    <xf numFmtId="9" fontId="0" fillId="0" borderId="0" xfId="0" applyNumberFormat="1"/>
    <xf numFmtId="0" fontId="0" fillId="5" borderId="17" xfId="0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18" xfId="0" applyFill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4E3DC-4A90-4479-8A08-F05400E2A57C}">
  <dimension ref="A1:E661"/>
  <sheetViews>
    <sheetView topLeftCell="A625" workbookViewId="0">
      <selection activeCell="E650" sqref="E650:E661"/>
    </sheetView>
  </sheetViews>
  <sheetFormatPr defaultRowHeight="14.4" x14ac:dyDescent="0.3"/>
  <cols>
    <col min="1" max="1" width="10.5546875" customWidth="1"/>
    <col min="2" max="2" width="11.5546875" customWidth="1"/>
    <col min="3" max="3" width="9" bestFit="1" customWidth="1"/>
    <col min="4" max="4" width="34.33203125" customWidth="1"/>
    <col min="5" max="5" width="12.109375" style="69" customWidth="1"/>
    <col min="6" max="9" width="9" bestFit="1" customWidth="1"/>
    <col min="10" max="12" width="9.5546875" bestFit="1" customWidth="1"/>
    <col min="13" max="21" width="9" bestFit="1" customWidth="1"/>
    <col min="22" max="24" width="9.5546875" bestFit="1" customWidth="1"/>
    <col min="25" max="32" width="9" bestFit="1" customWidth="1"/>
  </cols>
  <sheetData>
    <row r="1" spans="1:5" x14ac:dyDescent="0.3">
      <c r="A1" t="s">
        <v>0</v>
      </c>
      <c r="B1" t="s">
        <v>1</v>
      </c>
      <c r="C1" t="s">
        <v>2</v>
      </c>
      <c r="D1" t="s">
        <v>3</v>
      </c>
      <c r="E1" s="69" t="s">
        <v>4</v>
      </c>
    </row>
    <row r="2" spans="1:5" x14ac:dyDescent="0.3">
      <c r="A2" s="3">
        <f>Data!$A$2</f>
        <v>44562</v>
      </c>
      <c r="B2" t="str">
        <f>TEXT(A2,"mmmm")</f>
        <v>January</v>
      </c>
      <c r="C2">
        <f>YEAR(A2)</f>
        <v>2022</v>
      </c>
      <c r="D2" t="str" cm="1">
        <f t="array" ref="D2:E13">TRANSPOSE(Data!B1:M2)</f>
        <v>Dalles,OR</v>
      </c>
      <c r="E2" s="69">
        <v>13.240312999999999</v>
      </c>
    </row>
    <row r="3" spans="1:5" x14ac:dyDescent="0.3">
      <c r="A3" s="3">
        <f>Data!$A$2</f>
        <v>44562</v>
      </c>
      <c r="B3" t="str">
        <f t="shared" ref="B3:B66" si="0">TEXT(A3,"mmmm")</f>
        <v>January</v>
      </c>
      <c r="C3">
        <f t="shared" ref="C3:C13" si="1">YEAR(A3)</f>
        <v>2022</v>
      </c>
      <c r="D3" t="str">
        <v>Biggs,OR</v>
      </c>
      <c r="E3" s="69">
        <v>14.180313</v>
      </c>
    </row>
    <row r="4" spans="1:5" x14ac:dyDescent="0.3">
      <c r="A4" s="3">
        <f>Data!$A$2</f>
        <v>44562</v>
      </c>
      <c r="B4" t="str">
        <f t="shared" si="0"/>
        <v>January</v>
      </c>
      <c r="C4">
        <f t="shared" si="1"/>
        <v>2022</v>
      </c>
      <c r="D4" t="str">
        <v>Arlington,OR/Roosevel,WA</v>
      </c>
      <c r="E4" s="69">
        <v>15.320312999999999</v>
      </c>
    </row>
    <row r="5" spans="1:5" x14ac:dyDescent="0.3">
      <c r="A5" s="3">
        <f>Data!$A$2</f>
        <v>44562</v>
      </c>
      <c r="B5" t="str">
        <f t="shared" si="0"/>
        <v>January</v>
      </c>
      <c r="C5">
        <f t="shared" si="1"/>
        <v>2022</v>
      </c>
      <c r="D5" t="str">
        <v>Boardman,OR/Hogue Warner,OR</v>
      </c>
      <c r="E5" s="69">
        <v>15.450313</v>
      </c>
    </row>
    <row r="6" spans="1:5" x14ac:dyDescent="0.3">
      <c r="A6" s="3">
        <f>Data!$A$2</f>
        <v>44562</v>
      </c>
      <c r="B6" t="str">
        <f t="shared" si="0"/>
        <v>January</v>
      </c>
      <c r="C6">
        <f t="shared" si="1"/>
        <v>2022</v>
      </c>
      <c r="D6" t="str">
        <v>Umatilla, OR</v>
      </c>
      <c r="E6" s="69">
        <v>15.680313</v>
      </c>
    </row>
    <row r="7" spans="1:5" x14ac:dyDescent="0.3">
      <c r="A7" s="3">
        <f>Data!$A$2</f>
        <v>44562</v>
      </c>
      <c r="B7" t="str">
        <f t="shared" si="0"/>
        <v>January</v>
      </c>
      <c r="C7">
        <f t="shared" si="1"/>
        <v>2022</v>
      </c>
      <c r="D7" t="str">
        <v>Port Kelly,WA/Wallula,WA</v>
      </c>
      <c r="E7" s="69">
        <v>15.770313</v>
      </c>
    </row>
    <row r="8" spans="1:5" x14ac:dyDescent="0.3">
      <c r="A8" s="3">
        <f>Data!$A$2</f>
        <v>44562</v>
      </c>
      <c r="B8" t="str">
        <f t="shared" si="0"/>
        <v>January</v>
      </c>
      <c r="C8">
        <f t="shared" si="1"/>
        <v>2022</v>
      </c>
      <c r="D8" t="str">
        <v>Burbank,WA/Kennewick,WA/Pasco,WA</v>
      </c>
      <c r="E8" s="69">
        <v>15.950313</v>
      </c>
    </row>
    <row r="9" spans="1:5" x14ac:dyDescent="0.3">
      <c r="A9" s="3">
        <f>Data!$A$2</f>
        <v>44562</v>
      </c>
      <c r="B9" t="str">
        <f t="shared" si="0"/>
        <v>January</v>
      </c>
      <c r="C9">
        <f t="shared" si="1"/>
        <v>2022</v>
      </c>
      <c r="D9" t="str">
        <v>Sheffler,WA</v>
      </c>
      <c r="E9" s="69">
        <v>16.970313000000001</v>
      </c>
    </row>
    <row r="10" spans="1:5" x14ac:dyDescent="0.3">
      <c r="A10" s="3">
        <f>Data!$A$2</f>
        <v>44562</v>
      </c>
      <c r="B10" t="str">
        <f t="shared" si="0"/>
        <v>January</v>
      </c>
      <c r="C10">
        <f t="shared" si="1"/>
        <v>2022</v>
      </c>
      <c r="D10" t="str">
        <v>Windust,WA/Lower Monumental</v>
      </c>
      <c r="E10" s="69">
        <v>17.000313000000002</v>
      </c>
    </row>
    <row r="11" spans="1:5" x14ac:dyDescent="0.3">
      <c r="A11" s="3">
        <f>Data!$A$2</f>
        <v>44562</v>
      </c>
      <c r="B11" t="str">
        <f t="shared" si="0"/>
        <v>January</v>
      </c>
      <c r="C11">
        <f t="shared" si="1"/>
        <v>2022</v>
      </c>
      <c r="D11" t="str">
        <v>Lyons Ferry,WA</v>
      </c>
      <c r="E11" s="69">
        <v>17.890312999999999</v>
      </c>
    </row>
    <row r="12" spans="1:5" x14ac:dyDescent="0.3">
      <c r="A12" s="3">
        <f>Data!$A$2</f>
        <v>44562</v>
      </c>
      <c r="B12" t="str">
        <f t="shared" si="0"/>
        <v>January</v>
      </c>
      <c r="C12">
        <f t="shared" si="1"/>
        <v>2022</v>
      </c>
      <c r="D12" t="str">
        <v>Central Ferry,WA/Almota, WA</v>
      </c>
      <c r="E12" s="69">
        <v>18.750313000000002</v>
      </c>
    </row>
    <row r="13" spans="1:5" x14ac:dyDescent="0.3">
      <c r="A13" s="3">
        <f>Data!$A$2</f>
        <v>44562</v>
      </c>
      <c r="B13" t="str">
        <f t="shared" si="0"/>
        <v>January</v>
      </c>
      <c r="C13">
        <f t="shared" si="1"/>
        <v>2022</v>
      </c>
      <c r="D13" t="str">
        <v>Lewiston,ID/Clarkston,WA/Wilma,WA</v>
      </c>
      <c r="E13" s="69">
        <v>19.520313000000002</v>
      </c>
    </row>
    <row r="14" spans="1:5" x14ac:dyDescent="0.3">
      <c r="A14" s="3">
        <f>Data!$A$3</f>
        <v>44593</v>
      </c>
      <c r="B14" t="str">
        <f t="shared" si="0"/>
        <v>February</v>
      </c>
      <c r="C14">
        <f t="shared" ref="C14:C25" si="2">YEAR(A14)</f>
        <v>2022</v>
      </c>
      <c r="D14" t="str">
        <f>D2</f>
        <v>Dalles,OR</v>
      </c>
      <c r="E14" s="69" cm="1">
        <f t="array" ref="E14:E25">TRANSPOSE(Data!B3:M3)</f>
        <v>13.227799999999998</v>
      </c>
    </row>
    <row r="15" spans="1:5" x14ac:dyDescent="0.3">
      <c r="A15" s="3">
        <f>Data!$A$3</f>
        <v>44593</v>
      </c>
      <c r="B15" t="str">
        <f t="shared" si="0"/>
        <v>February</v>
      </c>
      <c r="C15">
        <f t="shared" si="2"/>
        <v>2022</v>
      </c>
      <c r="D15" t="str">
        <f t="shared" ref="D15:D24" si="3">D3</f>
        <v>Biggs,OR</v>
      </c>
      <c r="E15" s="69">
        <v>14.1678</v>
      </c>
    </row>
    <row r="16" spans="1:5" x14ac:dyDescent="0.3">
      <c r="A16" s="3">
        <f>Data!$A$3</f>
        <v>44593</v>
      </c>
      <c r="B16" t="str">
        <f t="shared" si="0"/>
        <v>February</v>
      </c>
      <c r="C16">
        <f t="shared" si="2"/>
        <v>2022</v>
      </c>
      <c r="D16" t="str">
        <f t="shared" si="3"/>
        <v>Arlington,OR/Roosevel,WA</v>
      </c>
      <c r="E16" s="69">
        <v>15.307799999999999</v>
      </c>
    </row>
    <row r="17" spans="1:5" x14ac:dyDescent="0.3">
      <c r="A17" s="3">
        <f>Data!$A$3</f>
        <v>44593</v>
      </c>
      <c r="B17" t="str">
        <f t="shared" si="0"/>
        <v>February</v>
      </c>
      <c r="C17">
        <f t="shared" si="2"/>
        <v>2022</v>
      </c>
      <c r="D17" t="str">
        <f t="shared" si="3"/>
        <v>Boardman,OR/Hogue Warner,OR</v>
      </c>
      <c r="E17" s="69">
        <v>15.437799999999999</v>
      </c>
    </row>
    <row r="18" spans="1:5" x14ac:dyDescent="0.3">
      <c r="A18" s="3">
        <f>Data!$A$3</f>
        <v>44593</v>
      </c>
      <c r="B18" t="str">
        <f t="shared" si="0"/>
        <v>February</v>
      </c>
      <c r="C18">
        <f t="shared" si="2"/>
        <v>2022</v>
      </c>
      <c r="D18" t="str">
        <f t="shared" si="3"/>
        <v>Umatilla, OR</v>
      </c>
      <c r="E18" s="69">
        <v>15.6678</v>
      </c>
    </row>
    <row r="19" spans="1:5" x14ac:dyDescent="0.3">
      <c r="A19" s="3">
        <f>Data!$A$3</f>
        <v>44593</v>
      </c>
      <c r="B19" t="str">
        <f t="shared" si="0"/>
        <v>February</v>
      </c>
      <c r="C19">
        <f t="shared" si="2"/>
        <v>2022</v>
      </c>
      <c r="D19" t="str">
        <f t="shared" si="3"/>
        <v>Port Kelly,WA/Wallula,WA</v>
      </c>
      <c r="E19" s="69">
        <v>15.7578</v>
      </c>
    </row>
    <row r="20" spans="1:5" x14ac:dyDescent="0.3">
      <c r="A20" s="3">
        <f>Data!$A$3</f>
        <v>44593</v>
      </c>
      <c r="B20" t="str">
        <f t="shared" si="0"/>
        <v>February</v>
      </c>
      <c r="C20">
        <f t="shared" si="2"/>
        <v>2022</v>
      </c>
      <c r="D20" t="str">
        <f t="shared" si="3"/>
        <v>Burbank,WA/Kennewick,WA/Pasco,WA</v>
      </c>
      <c r="E20" s="69">
        <v>15.937799999999999</v>
      </c>
    </row>
    <row r="21" spans="1:5" x14ac:dyDescent="0.3">
      <c r="A21" s="3">
        <f>Data!$A$3</f>
        <v>44593</v>
      </c>
      <c r="B21" t="str">
        <f t="shared" si="0"/>
        <v>February</v>
      </c>
      <c r="C21">
        <f t="shared" si="2"/>
        <v>2022</v>
      </c>
      <c r="D21" t="str">
        <f t="shared" si="3"/>
        <v>Sheffler,WA</v>
      </c>
      <c r="E21" s="69">
        <v>16.957799999999999</v>
      </c>
    </row>
    <row r="22" spans="1:5" x14ac:dyDescent="0.3">
      <c r="A22" s="3">
        <f>Data!$A$3</f>
        <v>44593</v>
      </c>
      <c r="B22" t="str">
        <f t="shared" si="0"/>
        <v>February</v>
      </c>
      <c r="C22">
        <f t="shared" si="2"/>
        <v>2022</v>
      </c>
      <c r="D22" t="str">
        <f t="shared" si="3"/>
        <v>Windust,WA/Lower Monumental</v>
      </c>
      <c r="E22" s="69">
        <v>16.9878</v>
      </c>
    </row>
    <row r="23" spans="1:5" x14ac:dyDescent="0.3">
      <c r="A23" s="3">
        <f>Data!$A$3</f>
        <v>44593</v>
      </c>
      <c r="B23" t="str">
        <f t="shared" si="0"/>
        <v>February</v>
      </c>
      <c r="C23">
        <f t="shared" si="2"/>
        <v>2022</v>
      </c>
      <c r="D23" t="str">
        <f t="shared" si="3"/>
        <v>Lyons Ferry,WA</v>
      </c>
      <c r="E23" s="69">
        <v>17.877800000000001</v>
      </c>
    </row>
    <row r="24" spans="1:5" x14ac:dyDescent="0.3">
      <c r="A24" s="3">
        <f>Data!$A$3</f>
        <v>44593</v>
      </c>
      <c r="B24" t="str">
        <f t="shared" si="0"/>
        <v>February</v>
      </c>
      <c r="C24">
        <f t="shared" si="2"/>
        <v>2022</v>
      </c>
      <c r="D24" t="str">
        <f t="shared" si="3"/>
        <v>Central Ferry,WA/Almota, WA</v>
      </c>
      <c r="E24" s="69">
        <v>18.7378</v>
      </c>
    </row>
    <row r="25" spans="1:5" x14ac:dyDescent="0.3">
      <c r="A25" s="3">
        <f>Data!$A$3</f>
        <v>44593</v>
      </c>
      <c r="B25" t="str">
        <f t="shared" si="0"/>
        <v>February</v>
      </c>
      <c r="C25">
        <f t="shared" si="2"/>
        <v>2022</v>
      </c>
      <c r="D25" t="str">
        <f>D13</f>
        <v>Lewiston,ID/Clarkston,WA/Wilma,WA</v>
      </c>
      <c r="E25" s="69">
        <v>19.5078</v>
      </c>
    </row>
    <row r="26" spans="1:5" x14ac:dyDescent="0.3">
      <c r="A26" s="3">
        <f>Data!$A$4</f>
        <v>44621</v>
      </c>
      <c r="B26" t="str">
        <f t="shared" si="0"/>
        <v>March</v>
      </c>
      <c r="C26">
        <f t="shared" ref="C26:C37" si="4">YEAR(A26)</f>
        <v>2022</v>
      </c>
      <c r="D26" t="str">
        <f t="shared" ref="D26:D89" si="5">D14</f>
        <v>Dalles,OR</v>
      </c>
      <c r="E26" s="69" cm="1">
        <f t="array" ref="E26:E37">TRANSPOSE(Data!B4:M4)</f>
        <v>13.265069999999998</v>
      </c>
    </row>
    <row r="27" spans="1:5" x14ac:dyDescent="0.3">
      <c r="A27" s="3">
        <f>Data!$A$4</f>
        <v>44621</v>
      </c>
      <c r="B27" t="str">
        <f t="shared" si="0"/>
        <v>March</v>
      </c>
      <c r="C27">
        <f t="shared" si="4"/>
        <v>2022</v>
      </c>
      <c r="D27" t="str">
        <f t="shared" si="5"/>
        <v>Biggs,OR</v>
      </c>
      <c r="E27" s="69">
        <v>14.205069999999999</v>
      </c>
    </row>
    <row r="28" spans="1:5" x14ac:dyDescent="0.3">
      <c r="A28" s="3">
        <f>Data!$A$4</f>
        <v>44621</v>
      </c>
      <c r="B28" t="str">
        <f t="shared" si="0"/>
        <v>March</v>
      </c>
      <c r="C28">
        <f t="shared" si="4"/>
        <v>2022</v>
      </c>
      <c r="D28" t="str">
        <f t="shared" si="5"/>
        <v>Arlington,OR/Roosevel,WA</v>
      </c>
      <c r="E28" s="69">
        <v>15.34507</v>
      </c>
    </row>
    <row r="29" spans="1:5" x14ac:dyDescent="0.3">
      <c r="A29" s="3">
        <f>Data!$A$4</f>
        <v>44621</v>
      </c>
      <c r="B29" t="str">
        <f t="shared" si="0"/>
        <v>March</v>
      </c>
      <c r="C29">
        <f t="shared" si="4"/>
        <v>2022</v>
      </c>
      <c r="D29" t="str">
        <f t="shared" si="5"/>
        <v>Boardman,OR/Hogue Warner,OR</v>
      </c>
      <c r="E29" s="69">
        <v>15.475069999999999</v>
      </c>
    </row>
    <row r="30" spans="1:5" x14ac:dyDescent="0.3">
      <c r="A30" s="3">
        <f>Data!$A$4</f>
        <v>44621</v>
      </c>
      <c r="B30" t="str">
        <f t="shared" si="0"/>
        <v>March</v>
      </c>
      <c r="C30">
        <f t="shared" si="4"/>
        <v>2022</v>
      </c>
      <c r="D30" t="str">
        <f t="shared" si="5"/>
        <v>Umatilla, OR</v>
      </c>
      <c r="E30" s="69">
        <v>15.705069999999999</v>
      </c>
    </row>
    <row r="31" spans="1:5" x14ac:dyDescent="0.3">
      <c r="A31" s="3">
        <f>Data!$A$4</f>
        <v>44621</v>
      </c>
      <c r="B31" t="str">
        <f t="shared" si="0"/>
        <v>March</v>
      </c>
      <c r="C31">
        <f t="shared" si="4"/>
        <v>2022</v>
      </c>
      <c r="D31" t="str">
        <f t="shared" si="5"/>
        <v>Port Kelly,WA/Wallula,WA</v>
      </c>
      <c r="E31" s="69">
        <v>15.795069999999999</v>
      </c>
    </row>
    <row r="32" spans="1:5" x14ac:dyDescent="0.3">
      <c r="A32" s="3">
        <f>Data!$A$4</f>
        <v>44621</v>
      </c>
      <c r="B32" t="str">
        <f t="shared" si="0"/>
        <v>March</v>
      </c>
      <c r="C32">
        <f t="shared" si="4"/>
        <v>2022</v>
      </c>
      <c r="D32" t="str">
        <f t="shared" si="5"/>
        <v>Burbank,WA/Kennewick,WA/Pasco,WA</v>
      </c>
      <c r="E32" s="69">
        <v>15.975069999999999</v>
      </c>
    </row>
    <row r="33" spans="1:5" x14ac:dyDescent="0.3">
      <c r="A33" s="3">
        <f>Data!$A$4</f>
        <v>44621</v>
      </c>
      <c r="B33" t="str">
        <f t="shared" si="0"/>
        <v>March</v>
      </c>
      <c r="C33">
        <f t="shared" si="4"/>
        <v>2022</v>
      </c>
      <c r="D33" t="str">
        <f t="shared" si="5"/>
        <v>Sheffler,WA</v>
      </c>
      <c r="E33" s="69">
        <v>16.995069999999998</v>
      </c>
    </row>
    <row r="34" spans="1:5" x14ac:dyDescent="0.3">
      <c r="A34" s="3">
        <f>Data!$A$4</f>
        <v>44621</v>
      </c>
      <c r="B34" t="str">
        <f t="shared" si="0"/>
        <v>March</v>
      </c>
      <c r="C34">
        <f t="shared" si="4"/>
        <v>2022</v>
      </c>
      <c r="D34" t="str">
        <f t="shared" si="5"/>
        <v>Windust,WA/Lower Monumental</v>
      </c>
      <c r="E34" s="69">
        <v>17.025069999999999</v>
      </c>
    </row>
    <row r="35" spans="1:5" x14ac:dyDescent="0.3">
      <c r="A35" s="3">
        <f>Data!$A$4</f>
        <v>44621</v>
      </c>
      <c r="B35" t="str">
        <f t="shared" si="0"/>
        <v>March</v>
      </c>
      <c r="C35">
        <f t="shared" si="4"/>
        <v>2022</v>
      </c>
      <c r="D35" t="str">
        <f t="shared" si="5"/>
        <v>Lyons Ferry,WA</v>
      </c>
      <c r="E35" s="69">
        <v>17.91507</v>
      </c>
    </row>
    <row r="36" spans="1:5" x14ac:dyDescent="0.3">
      <c r="A36" s="3">
        <f>Data!$A$4</f>
        <v>44621</v>
      </c>
      <c r="B36" t="str">
        <f t="shared" si="0"/>
        <v>March</v>
      </c>
      <c r="C36">
        <f t="shared" si="4"/>
        <v>2022</v>
      </c>
      <c r="D36" t="str">
        <f t="shared" si="5"/>
        <v>Central Ferry,WA/Almota, WA</v>
      </c>
      <c r="E36" s="69">
        <v>18.775069999999999</v>
      </c>
    </row>
    <row r="37" spans="1:5" x14ac:dyDescent="0.3">
      <c r="A37" s="3">
        <f>Data!$A$4</f>
        <v>44621</v>
      </c>
      <c r="B37" t="str">
        <f t="shared" si="0"/>
        <v>March</v>
      </c>
      <c r="C37">
        <f t="shared" si="4"/>
        <v>2022</v>
      </c>
      <c r="D37" t="str">
        <f t="shared" si="5"/>
        <v>Lewiston,ID/Clarkston,WA/Wilma,WA</v>
      </c>
      <c r="E37" s="69">
        <v>19.545069999999999</v>
      </c>
    </row>
    <row r="38" spans="1:5" x14ac:dyDescent="0.3">
      <c r="A38" s="3">
        <f>Data!$A$5</f>
        <v>44652</v>
      </c>
      <c r="B38" t="str">
        <f t="shared" si="0"/>
        <v>April</v>
      </c>
      <c r="C38">
        <f t="shared" ref="C38:C49" si="6">YEAR(A38)</f>
        <v>2022</v>
      </c>
      <c r="D38" t="str">
        <f t="shared" si="5"/>
        <v>Dalles,OR</v>
      </c>
      <c r="E38" s="69" cm="1">
        <f t="array" ref="E38:E49">TRANSPOSE(Data!B5:M5)</f>
        <v>13.203122</v>
      </c>
    </row>
    <row r="39" spans="1:5" x14ac:dyDescent="0.3">
      <c r="A39" s="3">
        <f>Data!$A$5</f>
        <v>44652</v>
      </c>
      <c r="B39" t="str">
        <f t="shared" si="0"/>
        <v>April</v>
      </c>
      <c r="C39">
        <f t="shared" si="6"/>
        <v>2022</v>
      </c>
      <c r="D39" t="str">
        <f t="shared" si="5"/>
        <v>Biggs,OR</v>
      </c>
      <c r="E39" s="69">
        <v>14.143122000000002</v>
      </c>
    </row>
    <row r="40" spans="1:5" x14ac:dyDescent="0.3">
      <c r="A40" s="3">
        <f>Data!$A$5</f>
        <v>44652</v>
      </c>
      <c r="B40" t="str">
        <f t="shared" si="0"/>
        <v>April</v>
      </c>
      <c r="C40">
        <f t="shared" si="6"/>
        <v>2022</v>
      </c>
      <c r="D40" t="str">
        <f t="shared" si="5"/>
        <v>Arlington,OR/Roosevel,WA</v>
      </c>
      <c r="E40" s="69">
        <v>15.283121999999999</v>
      </c>
    </row>
    <row r="41" spans="1:5" x14ac:dyDescent="0.3">
      <c r="A41" s="3">
        <f>Data!$A$5</f>
        <v>44652</v>
      </c>
      <c r="B41" t="str">
        <f t="shared" si="0"/>
        <v>April</v>
      </c>
      <c r="C41">
        <f t="shared" si="6"/>
        <v>2022</v>
      </c>
      <c r="D41" t="str">
        <f t="shared" si="5"/>
        <v>Boardman,OR/Hogue Warner,OR</v>
      </c>
      <c r="E41" s="69">
        <v>15.413122000000001</v>
      </c>
    </row>
    <row r="42" spans="1:5" x14ac:dyDescent="0.3">
      <c r="A42" s="3">
        <f>Data!$A$5</f>
        <v>44652</v>
      </c>
      <c r="B42" t="str">
        <f t="shared" si="0"/>
        <v>April</v>
      </c>
      <c r="C42">
        <f t="shared" si="6"/>
        <v>2022</v>
      </c>
      <c r="D42" t="str">
        <f t="shared" si="5"/>
        <v>Umatilla, OR</v>
      </c>
      <c r="E42" s="69">
        <v>15.643122000000002</v>
      </c>
    </row>
    <row r="43" spans="1:5" x14ac:dyDescent="0.3">
      <c r="A43" s="3">
        <f>Data!$A$5</f>
        <v>44652</v>
      </c>
      <c r="B43" t="str">
        <f t="shared" si="0"/>
        <v>April</v>
      </c>
      <c r="C43">
        <f t="shared" si="6"/>
        <v>2022</v>
      </c>
      <c r="D43" t="str">
        <f t="shared" si="5"/>
        <v>Port Kelly,WA/Wallula,WA</v>
      </c>
      <c r="E43" s="69">
        <v>15.733122000000002</v>
      </c>
    </row>
    <row r="44" spans="1:5" x14ac:dyDescent="0.3">
      <c r="A44" s="3">
        <f>Data!$A$5</f>
        <v>44652</v>
      </c>
      <c r="B44" t="str">
        <f t="shared" si="0"/>
        <v>April</v>
      </c>
      <c r="C44">
        <f t="shared" si="6"/>
        <v>2022</v>
      </c>
      <c r="D44" t="str">
        <f t="shared" si="5"/>
        <v>Burbank,WA/Kennewick,WA/Pasco,WA</v>
      </c>
      <c r="E44" s="69">
        <v>15.913122000000001</v>
      </c>
    </row>
    <row r="45" spans="1:5" x14ac:dyDescent="0.3">
      <c r="A45" s="3">
        <f>Data!$A$5</f>
        <v>44652</v>
      </c>
      <c r="B45" t="str">
        <f t="shared" si="0"/>
        <v>April</v>
      </c>
      <c r="C45">
        <f t="shared" si="6"/>
        <v>2022</v>
      </c>
      <c r="D45" t="str">
        <f t="shared" si="5"/>
        <v>Sheffler,WA</v>
      </c>
      <c r="E45" s="69">
        <v>16.933122000000001</v>
      </c>
    </row>
    <row r="46" spans="1:5" x14ac:dyDescent="0.3">
      <c r="A46" s="3">
        <f>Data!$A$5</f>
        <v>44652</v>
      </c>
      <c r="B46" t="str">
        <f t="shared" si="0"/>
        <v>April</v>
      </c>
      <c r="C46">
        <f t="shared" si="6"/>
        <v>2022</v>
      </c>
      <c r="D46" t="str">
        <f t="shared" si="5"/>
        <v>Windust,WA/Lower Monumental</v>
      </c>
      <c r="E46" s="69">
        <v>16.963122000000002</v>
      </c>
    </row>
    <row r="47" spans="1:5" x14ac:dyDescent="0.3">
      <c r="A47" s="3">
        <f>Data!$A$5</f>
        <v>44652</v>
      </c>
      <c r="B47" t="str">
        <f t="shared" si="0"/>
        <v>April</v>
      </c>
      <c r="C47">
        <f t="shared" si="6"/>
        <v>2022</v>
      </c>
      <c r="D47" t="str">
        <f t="shared" si="5"/>
        <v>Lyons Ferry,WA</v>
      </c>
      <c r="E47" s="69">
        <v>17.853121999999999</v>
      </c>
    </row>
    <row r="48" spans="1:5" x14ac:dyDescent="0.3">
      <c r="A48" s="3">
        <f>Data!$A$5</f>
        <v>44652</v>
      </c>
      <c r="B48" t="str">
        <f t="shared" si="0"/>
        <v>April</v>
      </c>
      <c r="C48">
        <f t="shared" si="6"/>
        <v>2022</v>
      </c>
      <c r="D48" t="str">
        <f t="shared" si="5"/>
        <v>Central Ferry,WA/Almota, WA</v>
      </c>
      <c r="E48" s="69">
        <v>18.713122000000002</v>
      </c>
    </row>
    <row r="49" spans="1:5" x14ac:dyDescent="0.3">
      <c r="A49" s="3">
        <f>Data!$A$5</f>
        <v>44652</v>
      </c>
      <c r="B49" t="str">
        <f t="shared" si="0"/>
        <v>April</v>
      </c>
      <c r="C49">
        <f t="shared" si="6"/>
        <v>2022</v>
      </c>
      <c r="D49" t="str">
        <f t="shared" si="5"/>
        <v>Lewiston,ID/Clarkston,WA/Wilma,WA</v>
      </c>
      <c r="E49" s="69">
        <v>19.483122000000002</v>
      </c>
    </row>
    <row r="50" spans="1:5" x14ac:dyDescent="0.3">
      <c r="A50" s="3">
        <f>Data!$A$6</f>
        <v>44682</v>
      </c>
      <c r="B50" t="str">
        <f t="shared" si="0"/>
        <v>May</v>
      </c>
      <c r="C50">
        <f t="shared" ref="C50:C61" si="7">YEAR(A50)</f>
        <v>2022</v>
      </c>
      <c r="D50" t="str">
        <f t="shared" si="5"/>
        <v>Dalles,OR</v>
      </c>
      <c r="E50" s="69" cm="1">
        <f t="array" ref="E50:E61">TRANSPOSE(Data!B6:M6)</f>
        <v>14.409848</v>
      </c>
    </row>
    <row r="51" spans="1:5" x14ac:dyDescent="0.3">
      <c r="A51" s="3">
        <f>Data!$A$6</f>
        <v>44682</v>
      </c>
      <c r="B51" t="str">
        <f t="shared" si="0"/>
        <v>May</v>
      </c>
      <c r="C51">
        <f t="shared" si="7"/>
        <v>2022</v>
      </c>
      <c r="D51" t="str">
        <f t="shared" si="5"/>
        <v>Biggs,OR</v>
      </c>
      <c r="E51" s="69">
        <v>15.349848000000001</v>
      </c>
    </row>
    <row r="52" spans="1:5" x14ac:dyDescent="0.3">
      <c r="A52" s="3">
        <f>Data!$A$6</f>
        <v>44682</v>
      </c>
      <c r="B52" t="str">
        <f t="shared" si="0"/>
        <v>May</v>
      </c>
      <c r="C52">
        <f t="shared" si="7"/>
        <v>2022</v>
      </c>
      <c r="D52" t="str">
        <f t="shared" si="5"/>
        <v>Arlington,OR/Roosevel,WA</v>
      </c>
      <c r="E52" s="69">
        <v>16.489847999999999</v>
      </c>
    </row>
    <row r="53" spans="1:5" x14ac:dyDescent="0.3">
      <c r="A53" s="3">
        <f>Data!$A$6</f>
        <v>44682</v>
      </c>
      <c r="B53" t="str">
        <f t="shared" si="0"/>
        <v>May</v>
      </c>
      <c r="C53">
        <f t="shared" si="7"/>
        <v>2022</v>
      </c>
      <c r="D53" t="str">
        <f t="shared" si="5"/>
        <v>Boardman,OR/Hogue Warner,OR</v>
      </c>
      <c r="E53" s="69">
        <v>16.619848000000001</v>
      </c>
    </row>
    <row r="54" spans="1:5" x14ac:dyDescent="0.3">
      <c r="A54" s="3">
        <f>Data!$A$6</f>
        <v>44682</v>
      </c>
      <c r="B54" t="str">
        <f t="shared" si="0"/>
        <v>May</v>
      </c>
      <c r="C54">
        <f t="shared" si="7"/>
        <v>2022</v>
      </c>
      <c r="D54" t="str">
        <f t="shared" si="5"/>
        <v>Umatilla, OR</v>
      </c>
      <c r="E54" s="69">
        <v>16.849848000000001</v>
      </c>
    </row>
    <row r="55" spans="1:5" x14ac:dyDescent="0.3">
      <c r="A55" s="3">
        <f>Data!$A$6</f>
        <v>44682</v>
      </c>
      <c r="B55" t="str">
        <f t="shared" si="0"/>
        <v>May</v>
      </c>
      <c r="C55">
        <f t="shared" si="7"/>
        <v>2022</v>
      </c>
      <c r="D55" t="str">
        <f t="shared" si="5"/>
        <v>Port Kelly,WA/Wallula,WA</v>
      </c>
      <c r="E55" s="69">
        <v>16.939848000000001</v>
      </c>
    </row>
    <row r="56" spans="1:5" x14ac:dyDescent="0.3">
      <c r="A56" s="3">
        <f>Data!$A$6</f>
        <v>44682</v>
      </c>
      <c r="B56" t="str">
        <f t="shared" si="0"/>
        <v>May</v>
      </c>
      <c r="C56">
        <f t="shared" si="7"/>
        <v>2022</v>
      </c>
      <c r="D56" t="str">
        <f t="shared" si="5"/>
        <v>Burbank,WA/Kennewick,WA/Pasco,WA</v>
      </c>
      <c r="E56" s="69">
        <v>17.119848000000001</v>
      </c>
    </row>
    <row r="57" spans="1:5" x14ac:dyDescent="0.3">
      <c r="A57" s="3">
        <f>Data!$A$6</f>
        <v>44682</v>
      </c>
      <c r="B57" t="str">
        <f t="shared" si="0"/>
        <v>May</v>
      </c>
      <c r="C57">
        <f t="shared" si="7"/>
        <v>2022</v>
      </c>
      <c r="D57" t="str">
        <f t="shared" si="5"/>
        <v>Sheffler,WA</v>
      </c>
      <c r="E57" s="69">
        <v>18.139848000000001</v>
      </c>
    </row>
    <row r="58" spans="1:5" x14ac:dyDescent="0.3">
      <c r="A58" s="3">
        <f>Data!$A$6</f>
        <v>44682</v>
      </c>
      <c r="B58" t="str">
        <f t="shared" si="0"/>
        <v>May</v>
      </c>
      <c r="C58">
        <f t="shared" si="7"/>
        <v>2022</v>
      </c>
      <c r="D58" t="str">
        <f t="shared" si="5"/>
        <v>Windust,WA/Lower Monumental</v>
      </c>
      <c r="E58" s="69">
        <v>18.169848000000002</v>
      </c>
    </row>
    <row r="59" spans="1:5" x14ac:dyDescent="0.3">
      <c r="A59" s="3">
        <f>Data!$A$6</f>
        <v>44682</v>
      </c>
      <c r="B59" t="str">
        <f t="shared" si="0"/>
        <v>May</v>
      </c>
      <c r="C59">
        <f t="shared" si="7"/>
        <v>2022</v>
      </c>
      <c r="D59" t="str">
        <f t="shared" si="5"/>
        <v>Lyons Ferry,WA</v>
      </c>
      <c r="E59" s="69">
        <v>19.059847999999999</v>
      </c>
    </row>
    <row r="60" spans="1:5" x14ac:dyDescent="0.3">
      <c r="A60" s="3">
        <f>Data!$A$6</f>
        <v>44682</v>
      </c>
      <c r="B60" t="str">
        <f t="shared" si="0"/>
        <v>May</v>
      </c>
      <c r="C60">
        <f t="shared" si="7"/>
        <v>2022</v>
      </c>
      <c r="D60" t="str">
        <f t="shared" si="5"/>
        <v>Central Ferry,WA/Almota, WA</v>
      </c>
      <c r="E60" s="69">
        <v>19.919848000000002</v>
      </c>
    </row>
    <row r="61" spans="1:5" x14ac:dyDescent="0.3">
      <c r="A61" s="3">
        <f>Data!$A$6</f>
        <v>44682</v>
      </c>
      <c r="B61" t="str">
        <f t="shared" si="0"/>
        <v>May</v>
      </c>
      <c r="C61">
        <f t="shared" si="7"/>
        <v>2022</v>
      </c>
      <c r="D61" t="str">
        <f t="shared" si="5"/>
        <v>Lewiston,ID/Clarkston,WA/Wilma,WA</v>
      </c>
      <c r="E61" s="69">
        <v>20.689848000000001</v>
      </c>
    </row>
    <row r="62" spans="1:5" x14ac:dyDescent="0.3">
      <c r="A62" s="3">
        <f>Data!$A$7</f>
        <v>44713</v>
      </c>
      <c r="B62" t="str">
        <f t="shared" si="0"/>
        <v>June</v>
      </c>
      <c r="C62">
        <f t="shared" ref="C62:C74" si="8">YEAR(A62)</f>
        <v>2022</v>
      </c>
      <c r="D62" t="str">
        <f t="shared" si="5"/>
        <v>Dalles,OR</v>
      </c>
      <c r="E62" s="69" cm="1">
        <f t="array" ref="E62:E73">TRANSPOSE(Data!B7:M7)</f>
        <v>14.47794</v>
      </c>
    </row>
    <row r="63" spans="1:5" x14ac:dyDescent="0.3">
      <c r="A63" s="3">
        <f>Data!$A$7</f>
        <v>44713</v>
      </c>
      <c r="B63" t="str">
        <f t="shared" si="0"/>
        <v>June</v>
      </c>
      <c r="C63">
        <f t="shared" si="8"/>
        <v>2022</v>
      </c>
      <c r="D63" t="str">
        <f t="shared" si="5"/>
        <v>Biggs,OR</v>
      </c>
      <c r="E63" s="69">
        <v>15.417940000000002</v>
      </c>
    </row>
    <row r="64" spans="1:5" x14ac:dyDescent="0.3">
      <c r="A64" s="3">
        <f>Data!$A$7</f>
        <v>44713</v>
      </c>
      <c r="B64" t="str">
        <f t="shared" si="0"/>
        <v>June</v>
      </c>
      <c r="C64">
        <f t="shared" si="8"/>
        <v>2022</v>
      </c>
      <c r="D64" t="str">
        <f t="shared" si="5"/>
        <v>Arlington,OR/Roosevel,WA</v>
      </c>
      <c r="E64" s="69">
        <v>16.557939999999999</v>
      </c>
    </row>
    <row r="65" spans="1:5" x14ac:dyDescent="0.3">
      <c r="A65" s="3">
        <f>Data!$A$7</f>
        <v>44713</v>
      </c>
      <c r="B65" t="str">
        <f t="shared" si="0"/>
        <v>June</v>
      </c>
      <c r="C65">
        <f t="shared" si="8"/>
        <v>2022</v>
      </c>
      <c r="D65" t="str">
        <f t="shared" si="5"/>
        <v>Boardman,OR/Hogue Warner,OR</v>
      </c>
      <c r="E65" s="69">
        <v>16.687940000000001</v>
      </c>
    </row>
    <row r="66" spans="1:5" x14ac:dyDescent="0.3">
      <c r="A66" s="3">
        <f>Data!$A$7</f>
        <v>44713</v>
      </c>
      <c r="B66" t="str">
        <f t="shared" si="0"/>
        <v>June</v>
      </c>
      <c r="C66">
        <f t="shared" si="8"/>
        <v>2022</v>
      </c>
      <c r="D66" t="str">
        <f t="shared" si="5"/>
        <v>Umatilla, OR</v>
      </c>
      <c r="E66" s="69">
        <v>16.917940000000002</v>
      </c>
    </row>
    <row r="67" spans="1:5" x14ac:dyDescent="0.3">
      <c r="A67" s="3">
        <f>Data!$A$7</f>
        <v>44713</v>
      </c>
      <c r="B67" t="str">
        <f t="shared" ref="B67:B130" si="9">TEXT(A67,"mmmm")</f>
        <v>June</v>
      </c>
      <c r="C67">
        <f t="shared" si="8"/>
        <v>2022</v>
      </c>
      <c r="D67" t="str">
        <f t="shared" si="5"/>
        <v>Port Kelly,WA/Wallula,WA</v>
      </c>
      <c r="E67" s="69">
        <v>17.007940000000001</v>
      </c>
    </row>
    <row r="68" spans="1:5" x14ac:dyDescent="0.3">
      <c r="A68" s="3">
        <f>Data!$A$7</f>
        <v>44713</v>
      </c>
      <c r="B68" t="str">
        <f t="shared" si="9"/>
        <v>June</v>
      </c>
      <c r="C68">
        <f t="shared" si="8"/>
        <v>2022</v>
      </c>
      <c r="D68" t="str">
        <f t="shared" si="5"/>
        <v>Burbank,WA/Kennewick,WA/Pasco,WA</v>
      </c>
      <c r="E68" s="69">
        <v>17.187940000000001</v>
      </c>
    </row>
    <row r="69" spans="1:5" x14ac:dyDescent="0.3">
      <c r="A69" s="3">
        <f>Data!$A$7</f>
        <v>44713</v>
      </c>
      <c r="B69" t="str">
        <f t="shared" si="9"/>
        <v>June</v>
      </c>
      <c r="C69">
        <f t="shared" si="8"/>
        <v>2022</v>
      </c>
      <c r="D69" t="str">
        <f t="shared" si="5"/>
        <v>Sheffler,WA</v>
      </c>
      <c r="E69" s="69">
        <v>18.207940000000001</v>
      </c>
    </row>
    <row r="70" spans="1:5" x14ac:dyDescent="0.3">
      <c r="A70" s="3">
        <f>Data!$A$7</f>
        <v>44713</v>
      </c>
      <c r="B70" t="str">
        <f t="shared" si="9"/>
        <v>June</v>
      </c>
      <c r="C70">
        <f t="shared" si="8"/>
        <v>2022</v>
      </c>
      <c r="D70" t="str">
        <f t="shared" si="5"/>
        <v>Windust,WA/Lower Monumental</v>
      </c>
      <c r="E70" s="69">
        <v>18.237940000000002</v>
      </c>
    </row>
    <row r="71" spans="1:5" x14ac:dyDescent="0.3">
      <c r="A71" s="3">
        <f>Data!$A$7</f>
        <v>44713</v>
      </c>
      <c r="B71" t="str">
        <f t="shared" si="9"/>
        <v>June</v>
      </c>
      <c r="C71">
        <f t="shared" si="8"/>
        <v>2022</v>
      </c>
      <c r="D71" t="str">
        <f t="shared" si="5"/>
        <v>Lyons Ferry,WA</v>
      </c>
      <c r="E71" s="69">
        <v>19.127939999999999</v>
      </c>
    </row>
    <row r="72" spans="1:5" x14ac:dyDescent="0.3">
      <c r="A72" s="3">
        <f>Data!$A$7</f>
        <v>44713</v>
      </c>
      <c r="B72" t="str">
        <f t="shared" si="9"/>
        <v>June</v>
      </c>
      <c r="C72">
        <f t="shared" si="8"/>
        <v>2022</v>
      </c>
      <c r="D72" t="str">
        <f t="shared" si="5"/>
        <v>Central Ferry,WA/Almota, WA</v>
      </c>
      <c r="E72" s="69">
        <v>19.987940000000002</v>
      </c>
    </row>
    <row r="73" spans="1:5" x14ac:dyDescent="0.3">
      <c r="A73" s="3">
        <f>Data!$A$7</f>
        <v>44713</v>
      </c>
      <c r="B73" t="str">
        <f t="shared" si="9"/>
        <v>June</v>
      </c>
      <c r="C73">
        <f t="shared" si="8"/>
        <v>2022</v>
      </c>
      <c r="D73" t="str">
        <f t="shared" si="5"/>
        <v>Lewiston,ID/Clarkston,WA/Wilma,WA</v>
      </c>
      <c r="E73" s="69">
        <v>20.757940000000001</v>
      </c>
    </row>
    <row r="74" spans="1:5" x14ac:dyDescent="0.3">
      <c r="A74" s="3">
        <f>Data!$A$8</f>
        <v>44743</v>
      </c>
      <c r="B74" t="str">
        <f t="shared" si="9"/>
        <v>July</v>
      </c>
      <c r="C74">
        <f t="shared" si="8"/>
        <v>2022</v>
      </c>
      <c r="D74" t="str">
        <f t="shared" si="5"/>
        <v>Dalles,OR</v>
      </c>
      <c r="E74" s="69" cm="1">
        <f t="array" ref="E74:E85">TRANSPOSE(Data!B8:M8)</f>
        <v>15.006311999999998</v>
      </c>
    </row>
    <row r="75" spans="1:5" x14ac:dyDescent="0.3">
      <c r="A75" s="3">
        <f>Data!$A$8</f>
        <v>44743</v>
      </c>
      <c r="B75" t="str">
        <f t="shared" si="9"/>
        <v>July</v>
      </c>
      <c r="C75">
        <f t="shared" ref="C75:C84" si="10">YEAR(A75)</f>
        <v>2022</v>
      </c>
      <c r="D75" t="str">
        <f t="shared" si="5"/>
        <v>Biggs,OR</v>
      </c>
      <c r="E75" s="69">
        <v>15.946311999999999</v>
      </c>
    </row>
    <row r="76" spans="1:5" x14ac:dyDescent="0.3">
      <c r="A76" s="3">
        <f>Data!$A$8</f>
        <v>44743</v>
      </c>
      <c r="B76" t="str">
        <f t="shared" si="9"/>
        <v>July</v>
      </c>
      <c r="C76">
        <f t="shared" si="10"/>
        <v>2022</v>
      </c>
      <c r="D76" t="str">
        <f t="shared" si="5"/>
        <v>Arlington,OR/Roosevel,WA</v>
      </c>
      <c r="E76" s="69">
        <v>17.086312</v>
      </c>
    </row>
    <row r="77" spans="1:5" x14ac:dyDescent="0.3">
      <c r="A77" s="3">
        <f>Data!$A$8</f>
        <v>44743</v>
      </c>
      <c r="B77" t="str">
        <f t="shared" si="9"/>
        <v>July</v>
      </c>
      <c r="C77">
        <f t="shared" si="10"/>
        <v>2022</v>
      </c>
      <c r="D77" t="str">
        <f t="shared" si="5"/>
        <v>Boardman,OR/Hogue Warner,OR</v>
      </c>
      <c r="E77" s="69">
        <v>17.216311999999999</v>
      </c>
    </row>
    <row r="78" spans="1:5" x14ac:dyDescent="0.3">
      <c r="A78" s="3">
        <f>Data!$A$8</f>
        <v>44743</v>
      </c>
      <c r="B78" t="str">
        <f t="shared" si="9"/>
        <v>July</v>
      </c>
      <c r="C78">
        <f t="shared" si="10"/>
        <v>2022</v>
      </c>
      <c r="D78" t="str">
        <f t="shared" si="5"/>
        <v>Umatilla, OR</v>
      </c>
      <c r="E78" s="69">
        <v>17.446311999999999</v>
      </c>
    </row>
    <row r="79" spans="1:5" x14ac:dyDescent="0.3">
      <c r="A79" s="3">
        <f>Data!$A$8</f>
        <v>44743</v>
      </c>
      <c r="B79" t="str">
        <f t="shared" si="9"/>
        <v>July</v>
      </c>
      <c r="C79">
        <f t="shared" si="10"/>
        <v>2022</v>
      </c>
      <c r="D79" t="str">
        <f t="shared" si="5"/>
        <v>Port Kelly,WA/Wallula,WA</v>
      </c>
      <c r="E79" s="69">
        <v>17.536311999999999</v>
      </c>
    </row>
    <row r="80" spans="1:5" x14ac:dyDescent="0.3">
      <c r="A80" s="3">
        <f>Data!$A$8</f>
        <v>44743</v>
      </c>
      <c r="B80" t="str">
        <f t="shared" si="9"/>
        <v>July</v>
      </c>
      <c r="C80">
        <f t="shared" si="10"/>
        <v>2022</v>
      </c>
      <c r="D80" t="str">
        <f t="shared" si="5"/>
        <v>Burbank,WA/Kennewick,WA/Pasco,WA</v>
      </c>
      <c r="E80" s="69">
        <v>17.716311999999999</v>
      </c>
    </row>
    <row r="81" spans="1:5" x14ac:dyDescent="0.3">
      <c r="A81" s="3">
        <f>Data!$A$8</f>
        <v>44743</v>
      </c>
      <c r="B81" t="str">
        <f t="shared" si="9"/>
        <v>July</v>
      </c>
      <c r="C81">
        <f t="shared" si="10"/>
        <v>2022</v>
      </c>
      <c r="D81" t="str">
        <f t="shared" si="5"/>
        <v>Sheffler,WA</v>
      </c>
      <c r="E81" s="69">
        <v>18.736311999999998</v>
      </c>
    </row>
    <row r="82" spans="1:5" x14ac:dyDescent="0.3">
      <c r="A82" s="3">
        <f>Data!$A$8</f>
        <v>44743</v>
      </c>
      <c r="B82" t="str">
        <f t="shared" si="9"/>
        <v>July</v>
      </c>
      <c r="C82">
        <f t="shared" si="10"/>
        <v>2022</v>
      </c>
      <c r="D82" t="str">
        <f t="shared" si="5"/>
        <v>Windust,WA/Lower Monumental</v>
      </c>
      <c r="E82" s="69">
        <v>18.766311999999999</v>
      </c>
    </row>
    <row r="83" spans="1:5" x14ac:dyDescent="0.3">
      <c r="A83" s="3">
        <f>Data!$A$8</f>
        <v>44743</v>
      </c>
      <c r="B83" t="str">
        <f t="shared" si="9"/>
        <v>July</v>
      </c>
      <c r="C83">
        <f t="shared" si="10"/>
        <v>2022</v>
      </c>
      <c r="D83" t="str">
        <f t="shared" si="5"/>
        <v>Lyons Ferry,WA</v>
      </c>
      <c r="E83" s="69">
        <v>19.656312</v>
      </c>
    </row>
    <row r="84" spans="1:5" x14ac:dyDescent="0.3">
      <c r="A84" s="3">
        <f>Data!$A$8</f>
        <v>44743</v>
      </c>
      <c r="B84" t="str">
        <f t="shared" si="9"/>
        <v>July</v>
      </c>
      <c r="C84">
        <f t="shared" si="10"/>
        <v>2022</v>
      </c>
      <c r="D84" t="str">
        <f t="shared" si="5"/>
        <v>Central Ferry,WA/Almota, WA</v>
      </c>
      <c r="E84" s="69">
        <v>20.516311999999999</v>
      </c>
    </row>
    <row r="85" spans="1:5" x14ac:dyDescent="0.3">
      <c r="A85" s="3">
        <f>Data!$A$8</f>
        <v>44743</v>
      </c>
      <c r="B85" t="str">
        <f t="shared" si="9"/>
        <v>July</v>
      </c>
      <c r="C85">
        <f t="shared" ref="C85" si="11">YEAR(A85)</f>
        <v>2022</v>
      </c>
      <c r="D85" t="str">
        <f t="shared" si="5"/>
        <v>Lewiston,ID/Clarkston,WA/Wilma,WA</v>
      </c>
      <c r="E85" s="69">
        <v>21.286311999999999</v>
      </c>
    </row>
    <row r="86" spans="1:5" x14ac:dyDescent="0.3">
      <c r="A86" s="3">
        <f>Data!$A$9</f>
        <v>44774</v>
      </c>
      <c r="B86" t="str">
        <f t="shared" si="9"/>
        <v>August</v>
      </c>
      <c r="C86">
        <f t="shared" ref="C86" si="12">YEAR(A86)</f>
        <v>2022</v>
      </c>
      <c r="D86" t="str">
        <f t="shared" si="5"/>
        <v>Dalles,OR</v>
      </c>
      <c r="E86" s="69" cm="1">
        <f t="array" ref="E86:E97">TRANSPOSE(Data!B9:M9)</f>
        <v>16.729607999999999</v>
      </c>
    </row>
    <row r="87" spans="1:5" x14ac:dyDescent="0.3">
      <c r="A87" s="3">
        <f>Data!$A$9</f>
        <v>44774</v>
      </c>
      <c r="B87" t="str">
        <f t="shared" si="9"/>
        <v>August</v>
      </c>
      <c r="C87">
        <f t="shared" ref="C87:C97" si="13">YEAR(A87)</f>
        <v>2022</v>
      </c>
      <c r="D87" t="str">
        <f t="shared" si="5"/>
        <v>Biggs,OR</v>
      </c>
      <c r="E87" s="69">
        <v>17.729607999999999</v>
      </c>
    </row>
    <row r="88" spans="1:5" x14ac:dyDescent="0.3">
      <c r="A88" s="3">
        <f>Data!$A$9</f>
        <v>44774</v>
      </c>
      <c r="B88" t="str">
        <f t="shared" si="9"/>
        <v>August</v>
      </c>
      <c r="C88">
        <f t="shared" si="13"/>
        <v>2022</v>
      </c>
      <c r="D88" t="str">
        <f t="shared" si="5"/>
        <v>Arlington,OR/Roosevel,WA</v>
      </c>
      <c r="E88" s="69">
        <v>18.939608</v>
      </c>
    </row>
    <row r="89" spans="1:5" x14ac:dyDescent="0.3">
      <c r="A89" s="3">
        <f>Data!$A$9</f>
        <v>44774</v>
      </c>
      <c r="B89" t="str">
        <f t="shared" si="9"/>
        <v>August</v>
      </c>
      <c r="C89">
        <f t="shared" si="13"/>
        <v>2022</v>
      </c>
      <c r="D89" t="str">
        <f t="shared" si="5"/>
        <v>Boardman,OR/Hogue Warner,OR</v>
      </c>
      <c r="E89" s="69">
        <v>19.079608</v>
      </c>
    </row>
    <row r="90" spans="1:5" x14ac:dyDescent="0.3">
      <c r="A90" s="3">
        <f>Data!$A$9</f>
        <v>44774</v>
      </c>
      <c r="B90" t="str">
        <f t="shared" si="9"/>
        <v>August</v>
      </c>
      <c r="C90">
        <f t="shared" si="13"/>
        <v>2022</v>
      </c>
      <c r="D90" t="str">
        <f t="shared" ref="D90:D153" si="14">D78</f>
        <v>Umatilla, OR</v>
      </c>
      <c r="E90" s="69">
        <v>19.319607999999999</v>
      </c>
    </row>
    <row r="91" spans="1:5" x14ac:dyDescent="0.3">
      <c r="A91" s="3">
        <f>Data!$A$9</f>
        <v>44774</v>
      </c>
      <c r="B91" t="str">
        <f t="shared" si="9"/>
        <v>August</v>
      </c>
      <c r="C91">
        <f t="shared" si="13"/>
        <v>2022</v>
      </c>
      <c r="D91" t="str">
        <f t="shared" si="14"/>
        <v>Port Kelly,WA/Wallula,WA</v>
      </c>
      <c r="E91" s="69">
        <v>19.409607999999999</v>
      </c>
    </row>
    <row r="92" spans="1:5" x14ac:dyDescent="0.3">
      <c r="A92" s="3">
        <f>Data!$A$9</f>
        <v>44774</v>
      </c>
      <c r="B92" t="str">
        <f t="shared" si="9"/>
        <v>August</v>
      </c>
      <c r="C92">
        <f t="shared" si="13"/>
        <v>2022</v>
      </c>
      <c r="D92" t="str">
        <f t="shared" si="14"/>
        <v>Burbank,WA/Kennewick,WA/Pasco,WA</v>
      </c>
      <c r="E92" s="69">
        <v>19.609607999999998</v>
      </c>
    </row>
    <row r="93" spans="1:5" x14ac:dyDescent="0.3">
      <c r="A93" s="3">
        <f>Data!$A$9</f>
        <v>44774</v>
      </c>
      <c r="B93" t="str">
        <f t="shared" si="9"/>
        <v>August</v>
      </c>
      <c r="C93">
        <f t="shared" si="13"/>
        <v>2022</v>
      </c>
      <c r="D93" t="str">
        <f t="shared" si="14"/>
        <v>Sheffler,WA</v>
      </c>
      <c r="E93" s="69">
        <v>20.689608</v>
      </c>
    </row>
    <row r="94" spans="1:5" x14ac:dyDescent="0.3">
      <c r="A94" s="3">
        <f>Data!$A$9</f>
        <v>44774</v>
      </c>
      <c r="B94" t="str">
        <f t="shared" si="9"/>
        <v>August</v>
      </c>
      <c r="C94">
        <f t="shared" si="13"/>
        <v>2022</v>
      </c>
      <c r="D94" t="str">
        <f t="shared" si="14"/>
        <v>Windust,WA/Lower Monumental</v>
      </c>
      <c r="E94" s="69">
        <v>20.719608000000001</v>
      </c>
    </row>
    <row r="95" spans="1:5" x14ac:dyDescent="0.3">
      <c r="A95" s="3">
        <f>Data!$A$9</f>
        <v>44774</v>
      </c>
      <c r="B95" t="str">
        <f t="shared" si="9"/>
        <v>August</v>
      </c>
      <c r="C95">
        <f t="shared" si="13"/>
        <v>2022</v>
      </c>
      <c r="D95" t="str">
        <f t="shared" si="14"/>
        <v>Lyons Ferry,WA</v>
      </c>
      <c r="E95" s="69">
        <v>21.659607999999999</v>
      </c>
    </row>
    <row r="96" spans="1:5" x14ac:dyDescent="0.3">
      <c r="A96" s="3">
        <f>Data!$A$9</f>
        <v>44774</v>
      </c>
      <c r="B96" t="str">
        <f t="shared" si="9"/>
        <v>August</v>
      </c>
      <c r="C96">
        <f t="shared" si="13"/>
        <v>2022</v>
      </c>
      <c r="D96" t="str">
        <f t="shared" si="14"/>
        <v>Central Ferry,WA/Almota, WA</v>
      </c>
      <c r="E96" s="69">
        <v>22.569607999999999</v>
      </c>
    </row>
    <row r="97" spans="1:5" x14ac:dyDescent="0.3">
      <c r="A97" s="3">
        <f>Data!$A$9</f>
        <v>44774</v>
      </c>
      <c r="B97" t="str">
        <f t="shared" si="9"/>
        <v>August</v>
      </c>
      <c r="C97">
        <f t="shared" si="13"/>
        <v>2022</v>
      </c>
      <c r="D97" t="str">
        <f t="shared" si="14"/>
        <v>Lewiston,ID/Clarkston,WA/Wilma,WA</v>
      </c>
      <c r="E97" s="69">
        <v>23.389607999999999</v>
      </c>
    </row>
    <row r="98" spans="1:5" x14ac:dyDescent="0.3">
      <c r="A98" s="3">
        <f>Data!$A$10</f>
        <v>44805</v>
      </c>
      <c r="B98" t="str">
        <f t="shared" si="9"/>
        <v>September</v>
      </c>
      <c r="C98">
        <f t="shared" ref="C98" si="15">YEAR(A98)</f>
        <v>2022</v>
      </c>
      <c r="D98" t="str">
        <f t="shared" si="14"/>
        <v>Dalles,OR</v>
      </c>
      <c r="E98" s="69" cm="1">
        <f t="array" ref="E98:E109">TRANSPOSE(Data!B10:M10)</f>
        <v>15.777010000000001</v>
      </c>
    </row>
    <row r="99" spans="1:5" x14ac:dyDescent="0.3">
      <c r="A99" s="3">
        <f>Data!$A$10</f>
        <v>44805</v>
      </c>
      <c r="B99" t="str">
        <f t="shared" si="9"/>
        <v>September</v>
      </c>
      <c r="C99">
        <f t="shared" ref="C99:C109" si="16">YEAR(A99)</f>
        <v>2022</v>
      </c>
      <c r="D99" t="str">
        <f t="shared" si="14"/>
        <v>Biggs,OR</v>
      </c>
      <c r="E99" s="69">
        <v>16.777010000000001</v>
      </c>
    </row>
    <row r="100" spans="1:5" x14ac:dyDescent="0.3">
      <c r="A100" s="3">
        <f>Data!$A$10</f>
        <v>44805</v>
      </c>
      <c r="B100" t="str">
        <f t="shared" si="9"/>
        <v>September</v>
      </c>
      <c r="C100">
        <f t="shared" si="16"/>
        <v>2022</v>
      </c>
      <c r="D100" t="str">
        <f t="shared" si="14"/>
        <v>Arlington,OR/Roosevel,WA</v>
      </c>
      <c r="E100" s="69">
        <v>17.987009999999998</v>
      </c>
    </row>
    <row r="101" spans="1:5" x14ac:dyDescent="0.3">
      <c r="A101" s="3">
        <f>Data!$A$10</f>
        <v>44805</v>
      </c>
      <c r="B101" t="str">
        <f t="shared" si="9"/>
        <v>September</v>
      </c>
      <c r="C101">
        <f t="shared" si="16"/>
        <v>2022</v>
      </c>
      <c r="D101" t="str">
        <f t="shared" si="14"/>
        <v>Boardman,OR/Hogue Warner,OR</v>
      </c>
      <c r="E101" s="69">
        <v>18.127009999999999</v>
      </c>
    </row>
    <row r="102" spans="1:5" x14ac:dyDescent="0.3">
      <c r="A102" s="3">
        <f>Data!$A$10</f>
        <v>44805</v>
      </c>
      <c r="B102" t="str">
        <f t="shared" si="9"/>
        <v>September</v>
      </c>
      <c r="C102">
        <f t="shared" si="16"/>
        <v>2022</v>
      </c>
      <c r="D102" t="str">
        <f t="shared" si="14"/>
        <v>Umatilla, OR</v>
      </c>
      <c r="E102" s="69">
        <v>18.367010000000001</v>
      </c>
    </row>
    <row r="103" spans="1:5" x14ac:dyDescent="0.3">
      <c r="A103" s="3">
        <f>Data!$A$10</f>
        <v>44805</v>
      </c>
      <c r="B103" t="str">
        <f t="shared" si="9"/>
        <v>September</v>
      </c>
      <c r="C103">
        <f t="shared" si="16"/>
        <v>2022</v>
      </c>
      <c r="D103" t="str">
        <f t="shared" si="14"/>
        <v>Port Kelly,WA/Wallula,WA</v>
      </c>
      <c r="E103" s="69">
        <v>18.45701</v>
      </c>
    </row>
    <row r="104" spans="1:5" x14ac:dyDescent="0.3">
      <c r="A104" s="3">
        <f>Data!$A$10</f>
        <v>44805</v>
      </c>
      <c r="B104" t="str">
        <f t="shared" si="9"/>
        <v>September</v>
      </c>
      <c r="C104">
        <f t="shared" si="16"/>
        <v>2022</v>
      </c>
      <c r="D104" t="str">
        <f t="shared" si="14"/>
        <v>Burbank,WA/Kennewick,WA/Pasco,WA</v>
      </c>
      <c r="E104" s="69">
        <v>18.65701</v>
      </c>
    </row>
    <row r="105" spans="1:5" x14ac:dyDescent="0.3">
      <c r="A105" s="3">
        <f>Data!$A$10</f>
        <v>44805</v>
      </c>
      <c r="B105" t="str">
        <f t="shared" si="9"/>
        <v>September</v>
      </c>
      <c r="C105">
        <f t="shared" si="16"/>
        <v>2022</v>
      </c>
      <c r="D105" t="str">
        <f t="shared" si="14"/>
        <v>Sheffler,WA</v>
      </c>
      <c r="E105" s="69">
        <v>19.737009999999998</v>
      </c>
    </row>
    <row r="106" spans="1:5" x14ac:dyDescent="0.3">
      <c r="A106" s="3">
        <f>Data!$A$10</f>
        <v>44805</v>
      </c>
      <c r="B106" t="str">
        <f t="shared" si="9"/>
        <v>September</v>
      </c>
      <c r="C106">
        <f t="shared" si="16"/>
        <v>2022</v>
      </c>
      <c r="D106" t="str">
        <f t="shared" si="14"/>
        <v>Windust,WA/Lower Monumental</v>
      </c>
      <c r="E106" s="69">
        <v>19.767009999999999</v>
      </c>
    </row>
    <row r="107" spans="1:5" x14ac:dyDescent="0.3">
      <c r="A107" s="3">
        <f>Data!$A$10</f>
        <v>44805</v>
      </c>
      <c r="B107" t="str">
        <f t="shared" si="9"/>
        <v>September</v>
      </c>
      <c r="C107">
        <f t="shared" si="16"/>
        <v>2022</v>
      </c>
      <c r="D107" t="str">
        <f t="shared" si="14"/>
        <v>Lyons Ferry,WA</v>
      </c>
      <c r="E107" s="69">
        <v>20.70701</v>
      </c>
    </row>
    <row r="108" spans="1:5" x14ac:dyDescent="0.3">
      <c r="A108" s="3">
        <f>Data!$A$10</f>
        <v>44805</v>
      </c>
      <c r="B108" t="str">
        <f t="shared" si="9"/>
        <v>September</v>
      </c>
      <c r="C108">
        <f t="shared" si="16"/>
        <v>2022</v>
      </c>
      <c r="D108" t="str">
        <f t="shared" si="14"/>
        <v>Central Ferry,WA/Almota, WA</v>
      </c>
      <c r="E108" s="69">
        <v>21.617010000000001</v>
      </c>
    </row>
    <row r="109" spans="1:5" x14ac:dyDescent="0.3">
      <c r="A109" s="3">
        <f>Data!$A$10</f>
        <v>44805</v>
      </c>
      <c r="B109" t="str">
        <f t="shared" si="9"/>
        <v>September</v>
      </c>
      <c r="C109">
        <f t="shared" si="16"/>
        <v>2022</v>
      </c>
      <c r="D109" t="str">
        <f t="shared" si="14"/>
        <v>Lewiston,ID/Clarkston,WA/Wilma,WA</v>
      </c>
      <c r="E109" s="69">
        <v>22.437010000000001</v>
      </c>
    </row>
    <row r="110" spans="1:5" x14ac:dyDescent="0.3">
      <c r="A110" s="3">
        <f>Data!$A$11</f>
        <v>44835</v>
      </c>
      <c r="B110" t="str">
        <f t="shared" si="9"/>
        <v>October</v>
      </c>
      <c r="C110">
        <f t="shared" ref="C110" si="17">YEAR(A110)</f>
        <v>2022</v>
      </c>
      <c r="D110" t="str">
        <f t="shared" si="14"/>
        <v>Dalles,OR</v>
      </c>
      <c r="E110" s="69" cm="1">
        <f t="array" ref="E110:E121">TRANSPOSE(Data!B11:M11)</f>
        <v>14.700800000000001</v>
      </c>
    </row>
    <row r="111" spans="1:5" x14ac:dyDescent="0.3">
      <c r="A111" s="3">
        <f>Data!$A$11</f>
        <v>44835</v>
      </c>
      <c r="B111" t="str">
        <f t="shared" si="9"/>
        <v>October</v>
      </c>
      <c r="C111">
        <f t="shared" ref="C111:C121" si="18">YEAR(A111)</f>
        <v>2022</v>
      </c>
      <c r="D111" t="str">
        <f t="shared" si="14"/>
        <v>Biggs,OR</v>
      </c>
      <c r="E111" s="69">
        <v>15.700800000000001</v>
      </c>
    </row>
    <row r="112" spans="1:5" x14ac:dyDescent="0.3">
      <c r="A112" s="3">
        <f>Data!$A$11</f>
        <v>44835</v>
      </c>
      <c r="B112" t="str">
        <f t="shared" si="9"/>
        <v>October</v>
      </c>
      <c r="C112">
        <f t="shared" si="18"/>
        <v>2022</v>
      </c>
      <c r="D112" t="str">
        <f t="shared" si="14"/>
        <v>Arlington,OR/Roosevel,WA</v>
      </c>
      <c r="E112" s="69">
        <v>16.910800000000002</v>
      </c>
    </row>
    <row r="113" spans="1:5" x14ac:dyDescent="0.3">
      <c r="A113" s="3">
        <f>Data!$A$11</f>
        <v>44835</v>
      </c>
      <c r="B113" t="str">
        <f t="shared" si="9"/>
        <v>October</v>
      </c>
      <c r="C113">
        <f t="shared" si="18"/>
        <v>2022</v>
      </c>
      <c r="D113" t="str">
        <f t="shared" si="14"/>
        <v>Boardman,OR/Hogue Warner,OR</v>
      </c>
      <c r="E113" s="69">
        <v>17.050800000000002</v>
      </c>
    </row>
    <row r="114" spans="1:5" x14ac:dyDescent="0.3">
      <c r="A114" s="3">
        <f>Data!$A$11</f>
        <v>44835</v>
      </c>
      <c r="B114" t="str">
        <f t="shared" si="9"/>
        <v>October</v>
      </c>
      <c r="C114">
        <f t="shared" si="18"/>
        <v>2022</v>
      </c>
      <c r="D114" t="str">
        <f t="shared" si="14"/>
        <v>Umatilla, OR</v>
      </c>
      <c r="E114" s="69">
        <v>17.290800000000001</v>
      </c>
    </row>
    <row r="115" spans="1:5" x14ac:dyDescent="0.3">
      <c r="A115" s="3">
        <f>Data!$A$11</f>
        <v>44835</v>
      </c>
      <c r="B115" t="str">
        <f t="shared" si="9"/>
        <v>October</v>
      </c>
      <c r="C115">
        <f t="shared" si="18"/>
        <v>2022</v>
      </c>
      <c r="D115" t="str">
        <f t="shared" si="14"/>
        <v>Port Kelly,WA/Wallula,WA</v>
      </c>
      <c r="E115" s="69">
        <v>17.380800000000001</v>
      </c>
    </row>
    <row r="116" spans="1:5" x14ac:dyDescent="0.3">
      <c r="A116" s="3">
        <f>Data!$A$11</f>
        <v>44835</v>
      </c>
      <c r="B116" t="str">
        <f t="shared" si="9"/>
        <v>October</v>
      </c>
      <c r="C116">
        <f t="shared" si="18"/>
        <v>2022</v>
      </c>
      <c r="D116" t="str">
        <f t="shared" si="14"/>
        <v>Burbank,WA/Kennewick,WA/Pasco,WA</v>
      </c>
      <c r="E116" s="69">
        <v>17.5808</v>
      </c>
    </row>
    <row r="117" spans="1:5" x14ac:dyDescent="0.3">
      <c r="A117" s="3">
        <f>Data!$A$11</f>
        <v>44835</v>
      </c>
      <c r="B117" t="str">
        <f t="shared" si="9"/>
        <v>October</v>
      </c>
      <c r="C117">
        <f t="shared" si="18"/>
        <v>2022</v>
      </c>
      <c r="D117" t="str">
        <f t="shared" si="14"/>
        <v>Sheffler,WA</v>
      </c>
      <c r="E117" s="69">
        <v>18.660800000000002</v>
      </c>
    </row>
    <row r="118" spans="1:5" x14ac:dyDescent="0.3">
      <c r="A118" s="3">
        <f>Data!$A$11</f>
        <v>44835</v>
      </c>
      <c r="B118" t="str">
        <f t="shared" si="9"/>
        <v>October</v>
      </c>
      <c r="C118">
        <f t="shared" si="18"/>
        <v>2022</v>
      </c>
      <c r="D118" t="str">
        <f t="shared" si="14"/>
        <v>Windust,WA/Lower Monumental</v>
      </c>
      <c r="E118" s="69">
        <v>18.690800000000003</v>
      </c>
    </row>
    <row r="119" spans="1:5" x14ac:dyDescent="0.3">
      <c r="A119" s="3">
        <f>Data!$A$11</f>
        <v>44835</v>
      </c>
      <c r="B119" t="str">
        <f t="shared" si="9"/>
        <v>October</v>
      </c>
      <c r="C119">
        <f t="shared" si="18"/>
        <v>2022</v>
      </c>
      <c r="D119" t="str">
        <f t="shared" si="14"/>
        <v>Lyons Ferry,WA</v>
      </c>
      <c r="E119" s="69">
        <v>19.630800000000001</v>
      </c>
    </row>
    <row r="120" spans="1:5" x14ac:dyDescent="0.3">
      <c r="A120" s="3">
        <f>Data!$A$11</f>
        <v>44835</v>
      </c>
      <c r="B120" t="str">
        <f t="shared" si="9"/>
        <v>October</v>
      </c>
      <c r="C120">
        <f t="shared" si="18"/>
        <v>2022</v>
      </c>
      <c r="D120" t="str">
        <f t="shared" si="14"/>
        <v>Central Ferry,WA/Almota, WA</v>
      </c>
      <c r="E120" s="69">
        <v>20.540800000000001</v>
      </c>
    </row>
    <row r="121" spans="1:5" x14ac:dyDescent="0.3">
      <c r="A121" s="3">
        <f>Data!$A$11</f>
        <v>44835</v>
      </c>
      <c r="B121" t="str">
        <f t="shared" si="9"/>
        <v>October</v>
      </c>
      <c r="C121">
        <f t="shared" si="18"/>
        <v>2022</v>
      </c>
      <c r="D121" t="str">
        <f t="shared" si="14"/>
        <v>Lewiston,ID/Clarkston,WA/Wilma,WA</v>
      </c>
      <c r="E121" s="69">
        <v>21.360800000000001</v>
      </c>
    </row>
    <row r="122" spans="1:5" x14ac:dyDescent="0.3">
      <c r="A122" s="3">
        <f>Data!$A$12</f>
        <v>44866</v>
      </c>
      <c r="B122" t="str">
        <f t="shared" si="9"/>
        <v>November</v>
      </c>
      <c r="C122">
        <f t="shared" ref="C122" si="19">YEAR(A122)</f>
        <v>2022</v>
      </c>
      <c r="D122" t="str">
        <f t="shared" si="14"/>
        <v>Dalles,OR</v>
      </c>
      <c r="E122" s="69" cm="1">
        <f t="array" ref="E122:E133">TRANSPOSE(Data!B12:M12)</f>
        <v>14.78088</v>
      </c>
    </row>
    <row r="123" spans="1:5" x14ac:dyDescent="0.3">
      <c r="A123" s="3">
        <f>Data!$A$12</f>
        <v>44866</v>
      </c>
      <c r="B123" t="str">
        <f t="shared" si="9"/>
        <v>November</v>
      </c>
      <c r="C123">
        <f t="shared" ref="C123:C133" si="20">YEAR(A123)</f>
        <v>2022</v>
      </c>
      <c r="D123" t="str">
        <f t="shared" si="14"/>
        <v>Biggs,OR</v>
      </c>
      <c r="E123" s="69">
        <v>15.78088</v>
      </c>
    </row>
    <row r="124" spans="1:5" x14ac:dyDescent="0.3">
      <c r="A124" s="3">
        <f>Data!$A$12</f>
        <v>44866</v>
      </c>
      <c r="B124" t="str">
        <f t="shared" si="9"/>
        <v>November</v>
      </c>
      <c r="C124">
        <f t="shared" si="20"/>
        <v>2022</v>
      </c>
      <c r="D124" t="str">
        <f t="shared" si="14"/>
        <v>Arlington,OR/Roosevel,WA</v>
      </c>
      <c r="E124" s="69">
        <v>16.990880000000001</v>
      </c>
    </row>
    <row r="125" spans="1:5" x14ac:dyDescent="0.3">
      <c r="A125" s="3">
        <f>Data!$A$12</f>
        <v>44866</v>
      </c>
      <c r="B125" t="str">
        <f t="shared" si="9"/>
        <v>November</v>
      </c>
      <c r="C125">
        <f t="shared" si="20"/>
        <v>2022</v>
      </c>
      <c r="D125" t="str">
        <f t="shared" si="14"/>
        <v>Boardman,OR/Hogue Warner,OR</v>
      </c>
      <c r="E125" s="69">
        <v>17.130880000000001</v>
      </c>
    </row>
    <row r="126" spans="1:5" x14ac:dyDescent="0.3">
      <c r="A126" s="3">
        <f>Data!$A$12</f>
        <v>44866</v>
      </c>
      <c r="B126" t="str">
        <f t="shared" si="9"/>
        <v>November</v>
      </c>
      <c r="C126">
        <f t="shared" si="20"/>
        <v>2022</v>
      </c>
      <c r="D126" t="str">
        <f t="shared" si="14"/>
        <v>Umatilla, OR</v>
      </c>
      <c r="E126" s="69">
        <v>17.37088</v>
      </c>
    </row>
    <row r="127" spans="1:5" x14ac:dyDescent="0.3">
      <c r="A127" s="3">
        <f>Data!$A$12</f>
        <v>44866</v>
      </c>
      <c r="B127" t="str">
        <f t="shared" si="9"/>
        <v>November</v>
      </c>
      <c r="C127">
        <f t="shared" si="20"/>
        <v>2022</v>
      </c>
      <c r="D127" t="str">
        <f t="shared" si="14"/>
        <v>Port Kelly,WA/Wallula,WA</v>
      </c>
      <c r="E127" s="69">
        <v>17.46088</v>
      </c>
    </row>
    <row r="128" spans="1:5" x14ac:dyDescent="0.3">
      <c r="A128" s="3">
        <f>Data!$A$12</f>
        <v>44866</v>
      </c>
      <c r="B128" t="str">
        <f t="shared" si="9"/>
        <v>November</v>
      </c>
      <c r="C128">
        <f t="shared" si="20"/>
        <v>2022</v>
      </c>
      <c r="D128" t="str">
        <f t="shared" si="14"/>
        <v>Burbank,WA/Kennewick,WA/Pasco,WA</v>
      </c>
      <c r="E128" s="69">
        <v>17.660879999999999</v>
      </c>
    </row>
    <row r="129" spans="1:5" x14ac:dyDescent="0.3">
      <c r="A129" s="3">
        <f>Data!$A$12</f>
        <v>44866</v>
      </c>
      <c r="B129" t="str">
        <f t="shared" si="9"/>
        <v>November</v>
      </c>
      <c r="C129">
        <f t="shared" si="20"/>
        <v>2022</v>
      </c>
      <c r="D129" t="str">
        <f t="shared" si="14"/>
        <v>Sheffler,WA</v>
      </c>
      <c r="E129" s="69">
        <v>18.740880000000001</v>
      </c>
    </row>
    <row r="130" spans="1:5" x14ac:dyDescent="0.3">
      <c r="A130" s="3">
        <f>Data!$A$12</f>
        <v>44866</v>
      </c>
      <c r="B130" t="str">
        <f t="shared" si="9"/>
        <v>November</v>
      </c>
      <c r="C130">
        <f t="shared" si="20"/>
        <v>2022</v>
      </c>
      <c r="D130" t="str">
        <f t="shared" si="14"/>
        <v>Windust,WA/Lower Monumental</v>
      </c>
      <c r="E130" s="69">
        <v>18.770880000000002</v>
      </c>
    </row>
    <row r="131" spans="1:5" x14ac:dyDescent="0.3">
      <c r="A131" s="3">
        <f>Data!$A$12</f>
        <v>44866</v>
      </c>
      <c r="B131" t="str">
        <f t="shared" ref="B131:B195" si="21">TEXT(A131,"mmmm")</f>
        <v>November</v>
      </c>
      <c r="C131">
        <f t="shared" si="20"/>
        <v>2022</v>
      </c>
      <c r="D131" t="str">
        <f t="shared" si="14"/>
        <v>Lyons Ferry,WA</v>
      </c>
      <c r="E131" s="69">
        <v>19.71088</v>
      </c>
    </row>
    <row r="132" spans="1:5" x14ac:dyDescent="0.3">
      <c r="A132" s="3">
        <f>Data!$A$12</f>
        <v>44866</v>
      </c>
      <c r="B132" t="str">
        <f t="shared" si="21"/>
        <v>November</v>
      </c>
      <c r="C132">
        <f t="shared" si="20"/>
        <v>2022</v>
      </c>
      <c r="D132" t="str">
        <f t="shared" si="14"/>
        <v>Central Ferry,WA/Almota, WA</v>
      </c>
      <c r="E132" s="69">
        <v>20.62088</v>
      </c>
    </row>
    <row r="133" spans="1:5" x14ac:dyDescent="0.3">
      <c r="A133" s="3">
        <f>Data!$A$12</f>
        <v>44866</v>
      </c>
      <c r="B133" t="str">
        <f t="shared" si="21"/>
        <v>November</v>
      </c>
      <c r="C133">
        <f t="shared" si="20"/>
        <v>2022</v>
      </c>
      <c r="D133" t="str">
        <f t="shared" si="14"/>
        <v>Lewiston,ID/Clarkston,WA/Wilma,WA</v>
      </c>
      <c r="E133" s="69">
        <v>21.44088</v>
      </c>
    </row>
    <row r="134" spans="1:5" x14ac:dyDescent="0.3">
      <c r="A134" s="3">
        <f>Data!$A$13</f>
        <v>44896</v>
      </c>
      <c r="B134" t="str">
        <f t="shared" si="21"/>
        <v>December</v>
      </c>
      <c r="C134">
        <f t="shared" ref="C134" si="22">YEAR(A134)</f>
        <v>2022</v>
      </c>
      <c r="D134" t="str">
        <f t="shared" si="14"/>
        <v>Dalles,OR</v>
      </c>
      <c r="E134" s="69" cm="1">
        <f t="array" ref="E134:E145">TRANSPOSE(Data!B13:M13)</f>
        <v>15.479208</v>
      </c>
    </row>
    <row r="135" spans="1:5" x14ac:dyDescent="0.3">
      <c r="A135" s="3">
        <f>Data!$A$13</f>
        <v>44896</v>
      </c>
      <c r="B135" t="str">
        <f t="shared" si="21"/>
        <v>December</v>
      </c>
      <c r="C135">
        <f t="shared" ref="C135:C145" si="23">YEAR(A135)</f>
        <v>2022</v>
      </c>
      <c r="D135" t="str">
        <f t="shared" si="14"/>
        <v>Biggs,OR</v>
      </c>
      <c r="E135" s="69">
        <v>16.479208</v>
      </c>
    </row>
    <row r="136" spans="1:5" x14ac:dyDescent="0.3">
      <c r="A136" s="3">
        <f>Data!$A$13</f>
        <v>44896</v>
      </c>
      <c r="B136" t="str">
        <f t="shared" si="21"/>
        <v>December</v>
      </c>
      <c r="C136">
        <f t="shared" si="23"/>
        <v>2022</v>
      </c>
      <c r="D136" t="str">
        <f t="shared" si="14"/>
        <v>Arlington,OR/Roosevel,WA</v>
      </c>
      <c r="E136" s="69">
        <v>17.689208000000001</v>
      </c>
    </row>
    <row r="137" spans="1:5" x14ac:dyDescent="0.3">
      <c r="A137" s="3">
        <f>Data!$A$13</f>
        <v>44896</v>
      </c>
      <c r="B137" t="str">
        <f t="shared" si="21"/>
        <v>December</v>
      </c>
      <c r="C137">
        <f t="shared" si="23"/>
        <v>2022</v>
      </c>
      <c r="D137" t="str">
        <f t="shared" si="14"/>
        <v>Boardman,OR/Hogue Warner,OR</v>
      </c>
      <c r="E137" s="69">
        <v>17.829208000000001</v>
      </c>
    </row>
    <row r="138" spans="1:5" x14ac:dyDescent="0.3">
      <c r="A138" s="3">
        <f>Data!$A$13</f>
        <v>44896</v>
      </c>
      <c r="B138" t="str">
        <f t="shared" si="21"/>
        <v>December</v>
      </c>
      <c r="C138">
        <f t="shared" si="23"/>
        <v>2022</v>
      </c>
      <c r="D138" t="str">
        <f t="shared" si="14"/>
        <v>Umatilla, OR</v>
      </c>
      <c r="E138" s="69">
        <v>18.069208</v>
      </c>
    </row>
    <row r="139" spans="1:5" x14ac:dyDescent="0.3">
      <c r="A139" s="3">
        <f>Data!$A$13</f>
        <v>44896</v>
      </c>
      <c r="B139" t="str">
        <f t="shared" si="21"/>
        <v>December</v>
      </c>
      <c r="C139">
        <f t="shared" si="23"/>
        <v>2022</v>
      </c>
      <c r="D139" t="str">
        <f t="shared" si="14"/>
        <v>Port Kelly,WA/Wallula,WA</v>
      </c>
      <c r="E139" s="69">
        <v>18.159208</v>
      </c>
    </row>
    <row r="140" spans="1:5" x14ac:dyDescent="0.3">
      <c r="A140" s="3">
        <f>Data!$A$13</f>
        <v>44896</v>
      </c>
      <c r="B140" t="str">
        <f t="shared" si="21"/>
        <v>December</v>
      </c>
      <c r="C140">
        <f t="shared" si="23"/>
        <v>2022</v>
      </c>
      <c r="D140" t="str">
        <f t="shared" si="14"/>
        <v>Burbank,WA/Kennewick,WA/Pasco,WA</v>
      </c>
      <c r="E140" s="69">
        <v>18.359207999999999</v>
      </c>
    </row>
    <row r="141" spans="1:5" x14ac:dyDescent="0.3">
      <c r="A141" s="3">
        <f>Data!$A$13</f>
        <v>44896</v>
      </c>
      <c r="B141" t="str">
        <f t="shared" si="21"/>
        <v>December</v>
      </c>
      <c r="C141">
        <f t="shared" si="23"/>
        <v>2022</v>
      </c>
      <c r="D141" t="str">
        <f t="shared" si="14"/>
        <v>Sheffler,WA</v>
      </c>
      <c r="E141" s="69">
        <v>19.439208000000001</v>
      </c>
    </row>
    <row r="142" spans="1:5" x14ac:dyDescent="0.3">
      <c r="A142" s="3">
        <f>Data!$A$13</f>
        <v>44896</v>
      </c>
      <c r="B142" t="str">
        <f t="shared" si="21"/>
        <v>December</v>
      </c>
      <c r="C142">
        <f t="shared" si="23"/>
        <v>2022</v>
      </c>
      <c r="D142" t="str">
        <f t="shared" si="14"/>
        <v>Windust,WA/Lower Monumental</v>
      </c>
      <c r="E142" s="69">
        <v>19.469208000000002</v>
      </c>
    </row>
    <row r="143" spans="1:5" x14ac:dyDescent="0.3">
      <c r="A143" s="3">
        <f>Data!$A$13</f>
        <v>44896</v>
      </c>
      <c r="B143" t="str">
        <f t="shared" si="21"/>
        <v>December</v>
      </c>
      <c r="C143">
        <f t="shared" si="23"/>
        <v>2022</v>
      </c>
      <c r="D143" t="str">
        <f t="shared" si="14"/>
        <v>Lyons Ferry,WA</v>
      </c>
      <c r="E143" s="69">
        <v>20.409208</v>
      </c>
    </row>
    <row r="144" spans="1:5" x14ac:dyDescent="0.3">
      <c r="A144" s="3">
        <f>Data!$A$13</f>
        <v>44896</v>
      </c>
      <c r="B144" t="str">
        <f t="shared" si="21"/>
        <v>December</v>
      </c>
      <c r="C144">
        <f t="shared" si="23"/>
        <v>2022</v>
      </c>
      <c r="D144" t="str">
        <f t="shared" si="14"/>
        <v>Central Ferry,WA/Almota, WA</v>
      </c>
      <c r="E144" s="69">
        <v>21.319208</v>
      </c>
    </row>
    <row r="145" spans="1:5" x14ac:dyDescent="0.3">
      <c r="A145" s="3">
        <f>Data!$A$13</f>
        <v>44896</v>
      </c>
      <c r="B145" t="str">
        <f t="shared" si="21"/>
        <v>December</v>
      </c>
      <c r="C145">
        <f t="shared" si="23"/>
        <v>2022</v>
      </c>
      <c r="D145" t="str">
        <f t="shared" si="14"/>
        <v>Lewiston,ID/Clarkston,WA/Wilma,WA</v>
      </c>
      <c r="E145" s="69">
        <v>22.139208</v>
      </c>
    </row>
    <row r="146" spans="1:5" x14ac:dyDescent="0.3">
      <c r="A146" s="3">
        <f>Data!$A$14</f>
        <v>44927</v>
      </c>
      <c r="B146" t="str">
        <f t="shared" si="21"/>
        <v>January</v>
      </c>
      <c r="C146">
        <f t="shared" ref="C146" si="24">YEAR(A146)</f>
        <v>2023</v>
      </c>
      <c r="D146" t="str">
        <f t="shared" si="14"/>
        <v>Dalles,OR</v>
      </c>
      <c r="E146" s="69" cm="1">
        <f t="array" ref="E146:E157">TRANSPOSE(Data!B14:M14)</f>
        <v>15.311837000000001</v>
      </c>
    </row>
    <row r="147" spans="1:5" x14ac:dyDescent="0.3">
      <c r="A147" s="3">
        <f>Data!$A$14</f>
        <v>44927</v>
      </c>
      <c r="B147" t="str">
        <f t="shared" si="21"/>
        <v>January</v>
      </c>
      <c r="C147">
        <f t="shared" ref="C147:C157" si="25">YEAR(A147)</f>
        <v>2023</v>
      </c>
      <c r="D147" t="str">
        <f t="shared" si="14"/>
        <v>Biggs,OR</v>
      </c>
      <c r="E147" s="69">
        <v>16.311837000000001</v>
      </c>
    </row>
    <row r="148" spans="1:5" x14ac:dyDescent="0.3">
      <c r="A148" s="3">
        <f>Data!$A$14</f>
        <v>44927</v>
      </c>
      <c r="B148" t="str">
        <f t="shared" si="21"/>
        <v>January</v>
      </c>
      <c r="C148">
        <f t="shared" si="25"/>
        <v>2023</v>
      </c>
      <c r="D148" t="str">
        <f t="shared" si="14"/>
        <v>Arlington,OR/Roosevel,WA</v>
      </c>
      <c r="E148" s="69">
        <v>17.521836999999998</v>
      </c>
    </row>
    <row r="149" spans="1:5" x14ac:dyDescent="0.3">
      <c r="A149" s="3">
        <f>Data!$A$14</f>
        <v>44927</v>
      </c>
      <c r="B149" t="str">
        <f t="shared" si="21"/>
        <v>January</v>
      </c>
      <c r="C149">
        <f t="shared" si="25"/>
        <v>2023</v>
      </c>
      <c r="D149" t="str">
        <f t="shared" si="14"/>
        <v>Boardman,OR/Hogue Warner,OR</v>
      </c>
      <c r="E149" s="69">
        <v>17.661836999999998</v>
      </c>
    </row>
    <row r="150" spans="1:5" x14ac:dyDescent="0.3">
      <c r="A150" s="3">
        <f>Data!$A$14</f>
        <v>44927</v>
      </c>
      <c r="B150" t="str">
        <f t="shared" si="21"/>
        <v>January</v>
      </c>
      <c r="C150">
        <f t="shared" si="25"/>
        <v>2023</v>
      </c>
      <c r="D150" t="str">
        <f t="shared" si="14"/>
        <v>Umatilla, OR</v>
      </c>
      <c r="E150" s="69">
        <v>17.901837</v>
      </c>
    </row>
    <row r="151" spans="1:5" x14ac:dyDescent="0.3">
      <c r="A151" s="3">
        <f>Data!$A$14</f>
        <v>44927</v>
      </c>
      <c r="B151" t="str">
        <f t="shared" si="21"/>
        <v>January</v>
      </c>
      <c r="C151">
        <f t="shared" si="25"/>
        <v>2023</v>
      </c>
      <c r="D151" t="str">
        <f t="shared" si="14"/>
        <v>Port Kelly,WA/Wallula,WA</v>
      </c>
      <c r="E151" s="69">
        <v>17.991837</v>
      </c>
    </row>
    <row r="152" spans="1:5" x14ac:dyDescent="0.3">
      <c r="A152" s="3">
        <f>Data!$A$14</f>
        <v>44927</v>
      </c>
      <c r="B152" t="str">
        <f t="shared" si="21"/>
        <v>January</v>
      </c>
      <c r="C152">
        <f t="shared" si="25"/>
        <v>2023</v>
      </c>
      <c r="D152" t="str">
        <f t="shared" si="14"/>
        <v>Burbank,WA/Kennewick,WA/Pasco,WA</v>
      </c>
      <c r="E152" s="69">
        <v>18.191837</v>
      </c>
    </row>
    <row r="153" spans="1:5" x14ac:dyDescent="0.3">
      <c r="A153" s="3">
        <f>Data!$A$14</f>
        <v>44927</v>
      </c>
      <c r="B153" t="str">
        <f t="shared" si="21"/>
        <v>January</v>
      </c>
      <c r="C153">
        <f t="shared" si="25"/>
        <v>2023</v>
      </c>
      <c r="D153" t="str">
        <f t="shared" si="14"/>
        <v>Sheffler,WA</v>
      </c>
      <c r="E153" s="69">
        <v>19.271836999999998</v>
      </c>
    </row>
    <row r="154" spans="1:5" x14ac:dyDescent="0.3">
      <c r="A154" s="3">
        <f>Data!$A$14</f>
        <v>44927</v>
      </c>
      <c r="B154" t="str">
        <f t="shared" si="21"/>
        <v>January</v>
      </c>
      <c r="C154">
        <f t="shared" si="25"/>
        <v>2023</v>
      </c>
      <c r="D154" t="str">
        <f t="shared" ref="D154:D219" si="26">D142</f>
        <v>Windust,WA/Lower Monumental</v>
      </c>
      <c r="E154" s="69">
        <v>19.301836999999999</v>
      </c>
    </row>
    <row r="155" spans="1:5" x14ac:dyDescent="0.3">
      <c r="A155" s="3">
        <f>Data!$A$14</f>
        <v>44927</v>
      </c>
      <c r="B155" t="str">
        <f t="shared" si="21"/>
        <v>January</v>
      </c>
      <c r="C155">
        <f t="shared" si="25"/>
        <v>2023</v>
      </c>
      <c r="D155" t="str">
        <f t="shared" si="26"/>
        <v>Lyons Ferry,WA</v>
      </c>
      <c r="E155" s="69">
        <v>20.241837</v>
      </c>
    </row>
    <row r="156" spans="1:5" x14ac:dyDescent="0.3">
      <c r="A156" s="3">
        <f>Data!$A$14</f>
        <v>44927</v>
      </c>
      <c r="B156" t="str">
        <f t="shared" si="21"/>
        <v>January</v>
      </c>
      <c r="C156">
        <f t="shared" si="25"/>
        <v>2023</v>
      </c>
      <c r="D156" t="str">
        <f t="shared" si="26"/>
        <v>Central Ferry,WA/Almota, WA</v>
      </c>
      <c r="E156" s="69">
        <v>21.151837</v>
      </c>
    </row>
    <row r="157" spans="1:5" x14ac:dyDescent="0.3">
      <c r="A157" s="3">
        <f>Data!$A$14</f>
        <v>44927</v>
      </c>
      <c r="B157" t="str">
        <f t="shared" si="21"/>
        <v>January</v>
      </c>
      <c r="C157">
        <f t="shared" si="25"/>
        <v>2023</v>
      </c>
      <c r="D157" t="str">
        <f t="shared" si="26"/>
        <v>Lewiston,ID/Clarkston,WA/Wilma,WA</v>
      </c>
      <c r="E157" s="69">
        <v>21.971837000000001</v>
      </c>
    </row>
    <row r="158" spans="1:5" x14ac:dyDescent="0.3">
      <c r="A158" s="3">
        <f>Data!$A$15</f>
        <v>44958</v>
      </c>
      <c r="B158" t="str">
        <f t="shared" si="21"/>
        <v>February</v>
      </c>
      <c r="C158">
        <f t="shared" ref="C158" si="27">YEAR(A158)</f>
        <v>2023</v>
      </c>
      <c r="D158" t="str">
        <f t="shared" si="26"/>
        <v>Dalles,OR</v>
      </c>
      <c r="E158" s="69" cm="1">
        <f t="array" ref="E158:E169">TRANSPOSE(Data!B15:M15)</f>
        <v>13.790649999999999</v>
      </c>
    </row>
    <row r="159" spans="1:5" x14ac:dyDescent="0.3">
      <c r="A159" s="3">
        <f>Data!$A$15</f>
        <v>44958</v>
      </c>
      <c r="B159" t="str">
        <f t="shared" si="21"/>
        <v>February</v>
      </c>
      <c r="C159">
        <f t="shared" ref="C159:C169" si="28">YEAR(A159)</f>
        <v>2023</v>
      </c>
      <c r="D159" t="str">
        <f t="shared" si="26"/>
        <v>Biggs,OR</v>
      </c>
      <c r="E159" s="69">
        <v>14.790649999999999</v>
      </c>
    </row>
    <row r="160" spans="1:5" x14ac:dyDescent="0.3">
      <c r="A160" s="3">
        <f>Data!$A$15</f>
        <v>44958</v>
      </c>
      <c r="B160" t="str">
        <f t="shared" si="21"/>
        <v>February</v>
      </c>
      <c r="C160">
        <f t="shared" si="28"/>
        <v>2023</v>
      </c>
      <c r="D160" t="str">
        <f t="shared" si="26"/>
        <v>Arlington,OR/Roosevel,WA</v>
      </c>
      <c r="E160" s="69">
        <v>16.00065</v>
      </c>
    </row>
    <row r="161" spans="1:5" x14ac:dyDescent="0.3">
      <c r="A161" s="3">
        <f>Data!$A$15</f>
        <v>44958</v>
      </c>
      <c r="B161" t="str">
        <f t="shared" si="21"/>
        <v>February</v>
      </c>
      <c r="C161">
        <f t="shared" si="28"/>
        <v>2023</v>
      </c>
      <c r="D161" t="str">
        <f t="shared" si="26"/>
        <v>Boardman,OR/Hogue Warner,OR</v>
      </c>
      <c r="E161" s="69">
        <v>16.140650000000001</v>
      </c>
    </row>
    <row r="162" spans="1:5" x14ac:dyDescent="0.3">
      <c r="A162" s="3">
        <f>Data!$A$15</f>
        <v>44958</v>
      </c>
      <c r="B162" t="str">
        <f t="shared" si="21"/>
        <v>February</v>
      </c>
      <c r="C162">
        <f t="shared" si="28"/>
        <v>2023</v>
      </c>
      <c r="D162" t="str">
        <f t="shared" si="26"/>
        <v>Umatilla, OR</v>
      </c>
      <c r="E162" s="69">
        <v>16.380649999999999</v>
      </c>
    </row>
    <row r="163" spans="1:5" x14ac:dyDescent="0.3">
      <c r="A163" s="3">
        <f>Data!$A$15</f>
        <v>44958</v>
      </c>
      <c r="B163" t="str">
        <f t="shared" si="21"/>
        <v>February</v>
      </c>
      <c r="C163">
        <f t="shared" si="28"/>
        <v>2023</v>
      </c>
      <c r="D163" t="str">
        <f t="shared" si="26"/>
        <v>Port Kelly,WA/Wallula,WA</v>
      </c>
      <c r="E163" s="69">
        <v>16.470649999999999</v>
      </c>
    </row>
    <row r="164" spans="1:5" x14ac:dyDescent="0.3">
      <c r="A164" s="3">
        <f>Data!$A$15</f>
        <v>44958</v>
      </c>
      <c r="B164" t="str">
        <f t="shared" si="21"/>
        <v>February</v>
      </c>
      <c r="C164">
        <f t="shared" si="28"/>
        <v>2023</v>
      </c>
      <c r="D164" t="str">
        <f t="shared" si="26"/>
        <v>Burbank,WA/Kennewick,WA/Pasco,WA</v>
      </c>
      <c r="E164" s="69">
        <v>16.670649999999998</v>
      </c>
    </row>
    <row r="165" spans="1:5" x14ac:dyDescent="0.3">
      <c r="A165" s="3">
        <f>Data!$A$15</f>
        <v>44958</v>
      </c>
      <c r="B165" t="str">
        <f t="shared" si="21"/>
        <v>February</v>
      </c>
      <c r="C165">
        <f t="shared" si="28"/>
        <v>2023</v>
      </c>
      <c r="D165" t="str">
        <f t="shared" si="26"/>
        <v>Sheffler,WA</v>
      </c>
      <c r="E165" s="69">
        <v>17.75065</v>
      </c>
    </row>
    <row r="166" spans="1:5" x14ac:dyDescent="0.3">
      <c r="A166" s="3">
        <f>Data!$A$15</f>
        <v>44958</v>
      </c>
      <c r="B166" t="str">
        <f t="shared" si="21"/>
        <v>February</v>
      </c>
      <c r="C166">
        <f t="shared" si="28"/>
        <v>2023</v>
      </c>
      <c r="D166" t="str">
        <f t="shared" si="26"/>
        <v>Windust,WA/Lower Monumental</v>
      </c>
      <c r="E166" s="69">
        <v>17.780650000000001</v>
      </c>
    </row>
    <row r="167" spans="1:5" x14ac:dyDescent="0.3">
      <c r="A167" s="3">
        <f>Data!$A$15</f>
        <v>44958</v>
      </c>
      <c r="B167" t="str">
        <f t="shared" si="21"/>
        <v>February</v>
      </c>
      <c r="C167">
        <f t="shared" si="28"/>
        <v>2023</v>
      </c>
      <c r="D167" t="str">
        <f t="shared" si="26"/>
        <v>Lyons Ferry,WA</v>
      </c>
      <c r="E167" s="69">
        <v>18.720649999999999</v>
      </c>
    </row>
    <row r="168" spans="1:5" x14ac:dyDescent="0.3">
      <c r="A168" s="3">
        <f>Data!$A$15</f>
        <v>44958</v>
      </c>
      <c r="B168" t="str">
        <f t="shared" si="21"/>
        <v>February</v>
      </c>
      <c r="C168">
        <f t="shared" si="28"/>
        <v>2023</v>
      </c>
      <c r="D168" t="str">
        <f t="shared" si="26"/>
        <v>Central Ferry,WA/Almota, WA</v>
      </c>
      <c r="E168" s="69">
        <v>19.630649999999999</v>
      </c>
    </row>
    <row r="169" spans="1:5" x14ac:dyDescent="0.3">
      <c r="A169" s="3">
        <f>Data!$A$15</f>
        <v>44958</v>
      </c>
      <c r="B169" t="str">
        <f t="shared" si="21"/>
        <v>February</v>
      </c>
      <c r="C169">
        <f t="shared" si="28"/>
        <v>2023</v>
      </c>
      <c r="D169" t="str">
        <f t="shared" si="26"/>
        <v>Lewiston,ID/Clarkston,WA/Wilma,WA</v>
      </c>
      <c r="E169" s="69">
        <v>20.45065</v>
      </c>
    </row>
    <row r="170" spans="1:5" x14ac:dyDescent="0.3">
      <c r="A170" s="3">
        <f>Data!$A$16</f>
        <v>44986</v>
      </c>
      <c r="B170" t="str">
        <f t="shared" si="21"/>
        <v>March</v>
      </c>
      <c r="C170">
        <f t="shared" ref="C170" si="29">YEAR(A170)</f>
        <v>2023</v>
      </c>
      <c r="D170" t="str">
        <f t="shared" si="26"/>
        <v>Dalles,OR</v>
      </c>
      <c r="E170" s="69" cm="1">
        <f t="array" ref="E170:E181">TRANSPOSE(Data!B16:M16)</f>
        <v>13.964937000000001</v>
      </c>
    </row>
    <row r="171" spans="1:5" x14ac:dyDescent="0.3">
      <c r="A171" s="3">
        <f>Data!$A$16</f>
        <v>44986</v>
      </c>
      <c r="B171" t="str">
        <f t="shared" si="21"/>
        <v>March</v>
      </c>
      <c r="C171">
        <f t="shared" ref="C171:C180" si="30">YEAR(A171)</f>
        <v>2023</v>
      </c>
      <c r="D171" t="str">
        <f t="shared" si="26"/>
        <v>Biggs,OR</v>
      </c>
      <c r="E171" s="69">
        <v>14.964937000000001</v>
      </c>
    </row>
    <row r="172" spans="1:5" x14ac:dyDescent="0.3">
      <c r="A172" s="3">
        <f>Data!$A$16</f>
        <v>44986</v>
      </c>
      <c r="B172" t="str">
        <f t="shared" si="21"/>
        <v>March</v>
      </c>
      <c r="C172">
        <f t="shared" si="30"/>
        <v>2023</v>
      </c>
      <c r="D172" t="str">
        <f t="shared" si="26"/>
        <v>Arlington,OR/Roosevel,WA</v>
      </c>
      <c r="E172" s="69">
        <v>16.174937</v>
      </c>
    </row>
    <row r="173" spans="1:5" x14ac:dyDescent="0.3">
      <c r="A173" s="3">
        <f>Data!$A$16</f>
        <v>44986</v>
      </c>
      <c r="B173" t="str">
        <f t="shared" si="21"/>
        <v>March</v>
      </c>
      <c r="C173">
        <f t="shared" si="30"/>
        <v>2023</v>
      </c>
      <c r="D173" t="str">
        <f t="shared" si="26"/>
        <v>Boardman,OR/Hogue Warner,OR</v>
      </c>
      <c r="E173" s="69">
        <v>16.314937</v>
      </c>
    </row>
    <row r="174" spans="1:5" x14ac:dyDescent="0.3">
      <c r="A174" s="3">
        <f>Data!$A$16</f>
        <v>44986</v>
      </c>
      <c r="B174" t="str">
        <f t="shared" si="21"/>
        <v>March</v>
      </c>
      <c r="C174">
        <f t="shared" si="30"/>
        <v>2023</v>
      </c>
      <c r="D174" t="str">
        <f t="shared" si="26"/>
        <v>Umatilla, OR</v>
      </c>
      <c r="E174" s="69">
        <v>16.554936999999999</v>
      </c>
    </row>
    <row r="175" spans="1:5" x14ac:dyDescent="0.3">
      <c r="A175" s="3">
        <f>Data!$A$16</f>
        <v>44986</v>
      </c>
      <c r="B175" t="str">
        <f t="shared" si="21"/>
        <v>March</v>
      </c>
      <c r="C175">
        <f t="shared" si="30"/>
        <v>2023</v>
      </c>
      <c r="D175" t="str">
        <f t="shared" si="26"/>
        <v>Port Kelly,WA/Wallula,WA</v>
      </c>
      <c r="E175" s="69">
        <v>16.644936999999999</v>
      </c>
    </row>
    <row r="176" spans="1:5" x14ac:dyDescent="0.3">
      <c r="A176" s="3">
        <f>Data!$A$16</f>
        <v>44986</v>
      </c>
      <c r="B176" t="str">
        <f t="shared" si="21"/>
        <v>March</v>
      </c>
      <c r="C176">
        <f t="shared" si="30"/>
        <v>2023</v>
      </c>
      <c r="D176" t="str">
        <f t="shared" si="26"/>
        <v>Burbank,WA/Kennewick,WA/Pasco,WA</v>
      </c>
      <c r="E176" s="69">
        <v>16.844936999999998</v>
      </c>
    </row>
    <row r="177" spans="1:5" x14ac:dyDescent="0.3">
      <c r="A177" s="3">
        <f>Data!$A$16</f>
        <v>44986</v>
      </c>
      <c r="B177" t="str">
        <f t="shared" si="21"/>
        <v>March</v>
      </c>
      <c r="C177">
        <f t="shared" si="30"/>
        <v>2023</v>
      </c>
      <c r="D177" t="str">
        <f t="shared" si="26"/>
        <v>Sheffler,WA</v>
      </c>
      <c r="E177" s="69">
        <v>17.924937</v>
      </c>
    </row>
    <row r="178" spans="1:5" x14ac:dyDescent="0.3">
      <c r="A178" s="3">
        <f>Data!$A$16</f>
        <v>44986</v>
      </c>
      <c r="B178" t="str">
        <f t="shared" si="21"/>
        <v>March</v>
      </c>
      <c r="C178">
        <f t="shared" si="30"/>
        <v>2023</v>
      </c>
      <c r="D178" t="str">
        <f t="shared" si="26"/>
        <v>Windust,WA/Lower Monumental</v>
      </c>
      <c r="E178" s="69">
        <v>17.954937000000001</v>
      </c>
    </row>
    <row r="179" spans="1:5" x14ac:dyDescent="0.3">
      <c r="A179" s="3">
        <f>Data!$A$16</f>
        <v>44986</v>
      </c>
      <c r="B179" t="str">
        <f t="shared" si="21"/>
        <v>March</v>
      </c>
      <c r="C179">
        <f t="shared" si="30"/>
        <v>2023</v>
      </c>
      <c r="D179" t="str">
        <f t="shared" si="26"/>
        <v>Lyons Ferry,WA</v>
      </c>
      <c r="E179" s="69">
        <v>18.894936999999999</v>
      </c>
    </row>
    <row r="180" spans="1:5" x14ac:dyDescent="0.3">
      <c r="A180" s="3">
        <f>Data!$A$16</f>
        <v>44986</v>
      </c>
      <c r="B180" t="str">
        <f t="shared" si="21"/>
        <v>March</v>
      </c>
      <c r="C180">
        <f t="shared" si="30"/>
        <v>2023</v>
      </c>
      <c r="D180" t="str">
        <f t="shared" si="26"/>
        <v>Central Ferry,WA/Almota, WA</v>
      </c>
      <c r="E180" s="69">
        <v>19.804936999999999</v>
      </c>
    </row>
    <row r="181" spans="1:5" x14ac:dyDescent="0.3">
      <c r="A181" s="3">
        <f>Data!$A$16</f>
        <v>44986</v>
      </c>
      <c r="B181" t="str">
        <f t="shared" si="21"/>
        <v>March</v>
      </c>
      <c r="C181">
        <f t="shared" ref="C181" si="31">YEAR(A181)</f>
        <v>2023</v>
      </c>
      <c r="D181" t="str">
        <f t="shared" si="26"/>
        <v>Lewiston,ID/Clarkston,WA/Wilma,WA</v>
      </c>
      <c r="E181" s="69">
        <v>20.624936999999999</v>
      </c>
    </row>
    <row r="182" spans="1:5" x14ac:dyDescent="0.3">
      <c r="A182" s="3">
        <f>Data!$A$17</f>
        <v>45017</v>
      </c>
      <c r="B182" t="str">
        <f t="shared" si="21"/>
        <v>April</v>
      </c>
      <c r="C182">
        <f t="shared" ref="C182" si="32">YEAR(A182)</f>
        <v>2023</v>
      </c>
      <c r="D182" t="str">
        <f t="shared" si="26"/>
        <v>Dalles,OR</v>
      </c>
      <c r="E182" s="69" cm="1">
        <f t="array" ref="E182:E193">TRANSPOSE(Data!B17:M17)</f>
        <v>13.952288000000001</v>
      </c>
    </row>
    <row r="183" spans="1:5" x14ac:dyDescent="0.3">
      <c r="A183" s="3">
        <f>Data!$A$17</f>
        <v>45017</v>
      </c>
      <c r="B183" t="str">
        <f t="shared" si="21"/>
        <v>April</v>
      </c>
      <c r="C183">
        <f t="shared" ref="C183:C191" si="33">YEAR(A183)</f>
        <v>2023</v>
      </c>
      <c r="D183" t="str">
        <f t="shared" si="26"/>
        <v>Biggs,OR</v>
      </c>
      <c r="E183" s="69">
        <v>14.952288000000001</v>
      </c>
    </row>
    <row r="184" spans="1:5" x14ac:dyDescent="0.3">
      <c r="A184" s="3">
        <f>Data!$A$17</f>
        <v>45017</v>
      </c>
      <c r="B184" t="str">
        <f t="shared" si="21"/>
        <v>April</v>
      </c>
      <c r="C184">
        <f t="shared" si="33"/>
        <v>2023</v>
      </c>
      <c r="D184" t="str">
        <f t="shared" si="26"/>
        <v>Arlington,OR/Roosevel,WA</v>
      </c>
      <c r="E184" s="69">
        <v>16.162288</v>
      </c>
    </row>
    <row r="185" spans="1:5" x14ac:dyDescent="0.3">
      <c r="A185" s="3">
        <f>Data!$A$17</f>
        <v>45017</v>
      </c>
      <c r="B185" t="str">
        <f t="shared" si="21"/>
        <v>April</v>
      </c>
      <c r="C185">
        <f t="shared" si="33"/>
        <v>2023</v>
      </c>
      <c r="D185" t="str">
        <f t="shared" si="26"/>
        <v>Boardman,OR/Hogue Warner,OR</v>
      </c>
      <c r="E185" s="69">
        <v>16.302288000000001</v>
      </c>
    </row>
    <row r="186" spans="1:5" x14ac:dyDescent="0.3">
      <c r="A186" s="3">
        <f>Data!$A$17</f>
        <v>45017</v>
      </c>
      <c r="B186" t="str">
        <f t="shared" si="21"/>
        <v>April</v>
      </c>
      <c r="C186">
        <f t="shared" si="33"/>
        <v>2023</v>
      </c>
      <c r="D186" t="str">
        <f t="shared" si="26"/>
        <v>Umatilla, OR</v>
      </c>
      <c r="E186" s="69">
        <v>16.542287999999999</v>
      </c>
    </row>
    <row r="187" spans="1:5" x14ac:dyDescent="0.3">
      <c r="A187" s="3">
        <f>Data!$A$17</f>
        <v>45017</v>
      </c>
      <c r="B187" t="str">
        <f t="shared" si="21"/>
        <v>April</v>
      </c>
      <c r="C187">
        <f t="shared" si="33"/>
        <v>2023</v>
      </c>
      <c r="D187" t="str">
        <f t="shared" si="26"/>
        <v>Port Kelly,WA/Wallula,WA</v>
      </c>
      <c r="E187" s="69">
        <v>16.632288000000003</v>
      </c>
    </row>
    <row r="188" spans="1:5" x14ac:dyDescent="0.3">
      <c r="A188" s="3">
        <f>Data!$A$17</f>
        <v>45017</v>
      </c>
      <c r="B188" t="str">
        <f t="shared" si="21"/>
        <v>April</v>
      </c>
      <c r="C188">
        <f t="shared" si="33"/>
        <v>2023</v>
      </c>
      <c r="D188" t="str">
        <f t="shared" si="26"/>
        <v>Burbank,WA/Kennewick,WA/Pasco,WA</v>
      </c>
      <c r="E188" s="69">
        <v>16.832287999999998</v>
      </c>
    </row>
    <row r="189" spans="1:5" x14ac:dyDescent="0.3">
      <c r="A189" s="3">
        <f>Data!$A$17</f>
        <v>45017</v>
      </c>
      <c r="B189" t="str">
        <f t="shared" si="21"/>
        <v>April</v>
      </c>
      <c r="C189">
        <f t="shared" si="33"/>
        <v>2023</v>
      </c>
      <c r="D189" t="str">
        <f t="shared" si="26"/>
        <v>Sheffler,WA</v>
      </c>
      <c r="E189" s="69">
        <v>17.912288</v>
      </c>
    </row>
    <row r="190" spans="1:5" x14ac:dyDescent="0.3">
      <c r="A190" s="3">
        <f>Data!$A$17</f>
        <v>45017</v>
      </c>
      <c r="B190" t="str">
        <f t="shared" si="21"/>
        <v>April</v>
      </c>
      <c r="C190">
        <f t="shared" si="33"/>
        <v>2023</v>
      </c>
      <c r="D190" t="str">
        <f t="shared" si="26"/>
        <v>Windust,WA/Lower Monumental</v>
      </c>
      <c r="E190" s="69">
        <v>17.942288000000001</v>
      </c>
    </row>
    <row r="191" spans="1:5" x14ac:dyDescent="0.3">
      <c r="A191" s="3">
        <f>Data!$A$17</f>
        <v>45017</v>
      </c>
      <c r="B191" t="str">
        <f t="shared" si="21"/>
        <v>April</v>
      </c>
      <c r="C191">
        <f t="shared" si="33"/>
        <v>2023</v>
      </c>
      <c r="D191" t="str">
        <f t="shared" si="26"/>
        <v>Lyons Ferry,WA</v>
      </c>
      <c r="E191" s="69">
        <v>18.882288000000003</v>
      </c>
    </row>
    <row r="192" spans="1:5" x14ac:dyDescent="0.3">
      <c r="A192" s="3">
        <f>Data!$A$17</f>
        <v>45017</v>
      </c>
      <c r="B192" t="str">
        <f t="shared" si="21"/>
        <v>April</v>
      </c>
      <c r="C192">
        <f t="shared" ref="C192:C193" si="34">YEAR(A192)</f>
        <v>2023</v>
      </c>
      <c r="D192" t="str">
        <f t="shared" si="26"/>
        <v>Central Ferry,WA/Almota, WA</v>
      </c>
      <c r="E192" s="69">
        <v>19.792287999999999</v>
      </c>
    </row>
    <row r="193" spans="1:5" x14ac:dyDescent="0.3">
      <c r="A193" s="3">
        <f>Data!$A$17</f>
        <v>45017</v>
      </c>
      <c r="B193" t="str">
        <f t="shared" si="21"/>
        <v>April</v>
      </c>
      <c r="C193">
        <f t="shared" si="34"/>
        <v>2023</v>
      </c>
      <c r="D193" t="str">
        <f t="shared" si="26"/>
        <v>Lewiston,ID/Clarkston,WA/Wilma,WA</v>
      </c>
      <c r="E193" s="69">
        <v>20.612287999999999</v>
      </c>
    </row>
    <row r="194" spans="1:5" x14ac:dyDescent="0.3">
      <c r="A194" s="3">
        <f>Data!$A$18</f>
        <v>45047</v>
      </c>
      <c r="B194" t="str">
        <f t="shared" si="21"/>
        <v>May</v>
      </c>
      <c r="C194">
        <f t="shared" ref="C194" si="35">YEAR(A194)</f>
        <v>2023</v>
      </c>
      <c r="D194" t="str">
        <f t="shared" si="26"/>
        <v>Dalles,OR</v>
      </c>
      <c r="E194" s="69" cm="1">
        <f t="array" ref="E194:E205">TRANSPOSE(Data!B18:M18)</f>
        <v>13.753921999999999</v>
      </c>
    </row>
    <row r="195" spans="1:5" x14ac:dyDescent="0.3">
      <c r="A195" s="3">
        <f>Data!$A$18</f>
        <v>45047</v>
      </c>
      <c r="B195" t="str">
        <f t="shared" si="21"/>
        <v>May</v>
      </c>
      <c r="C195">
        <f t="shared" ref="C195:C205" si="36">YEAR(A195)</f>
        <v>2023</v>
      </c>
      <c r="D195" t="str">
        <f t="shared" si="26"/>
        <v>Biggs,OR</v>
      </c>
      <c r="E195" s="69">
        <v>14.753921999999999</v>
      </c>
    </row>
    <row r="196" spans="1:5" x14ac:dyDescent="0.3">
      <c r="A196" s="3">
        <f>Data!$A$18</f>
        <v>45047</v>
      </c>
      <c r="B196" t="str">
        <f t="shared" ref="B196:B253" si="37">TEXT(A196,"mmmm")</f>
        <v>May</v>
      </c>
      <c r="C196">
        <f t="shared" si="36"/>
        <v>2023</v>
      </c>
      <c r="D196" t="str">
        <f t="shared" si="26"/>
        <v>Arlington,OR/Roosevel,WA</v>
      </c>
      <c r="E196" s="69">
        <v>15.963922</v>
      </c>
    </row>
    <row r="197" spans="1:5" x14ac:dyDescent="0.3">
      <c r="A197" s="3">
        <f>Data!$A$18</f>
        <v>45047</v>
      </c>
      <c r="B197" t="str">
        <f t="shared" si="37"/>
        <v>May</v>
      </c>
      <c r="C197">
        <f t="shared" si="36"/>
        <v>2023</v>
      </c>
      <c r="D197" t="str">
        <f t="shared" si="26"/>
        <v>Boardman,OR/Hogue Warner,OR</v>
      </c>
      <c r="E197" s="69">
        <v>16.103922000000001</v>
      </c>
    </row>
    <row r="198" spans="1:5" x14ac:dyDescent="0.3">
      <c r="A198" s="3">
        <f>Data!$A$18</f>
        <v>45047</v>
      </c>
      <c r="B198" t="str">
        <f t="shared" si="37"/>
        <v>May</v>
      </c>
      <c r="C198">
        <f t="shared" si="36"/>
        <v>2023</v>
      </c>
      <c r="D198" t="str">
        <f t="shared" si="26"/>
        <v>Umatilla, OR</v>
      </c>
      <c r="E198" s="69">
        <v>16.343921999999999</v>
      </c>
    </row>
    <row r="199" spans="1:5" x14ac:dyDescent="0.3">
      <c r="A199" s="3">
        <f>Data!$A$18</f>
        <v>45047</v>
      </c>
      <c r="B199" t="str">
        <f t="shared" si="37"/>
        <v>May</v>
      </c>
      <c r="C199">
        <f t="shared" si="36"/>
        <v>2023</v>
      </c>
      <c r="D199" t="str">
        <f t="shared" si="26"/>
        <v>Port Kelly,WA/Wallula,WA</v>
      </c>
      <c r="E199" s="69">
        <v>16.433921999999999</v>
      </c>
    </row>
    <row r="200" spans="1:5" x14ac:dyDescent="0.3">
      <c r="A200" s="3">
        <f>Data!$A$18</f>
        <v>45047</v>
      </c>
      <c r="B200" t="str">
        <f t="shared" si="37"/>
        <v>May</v>
      </c>
      <c r="C200">
        <f t="shared" si="36"/>
        <v>2023</v>
      </c>
      <c r="D200" t="str">
        <f t="shared" si="26"/>
        <v>Burbank,WA/Kennewick,WA/Pasco,WA</v>
      </c>
      <c r="E200" s="69">
        <v>16.633921999999998</v>
      </c>
    </row>
    <row r="201" spans="1:5" x14ac:dyDescent="0.3">
      <c r="A201" s="3">
        <f>Data!$A$18</f>
        <v>45047</v>
      </c>
      <c r="B201" t="str">
        <f t="shared" si="37"/>
        <v>May</v>
      </c>
      <c r="C201">
        <f t="shared" si="36"/>
        <v>2023</v>
      </c>
      <c r="D201" t="str">
        <f t="shared" si="26"/>
        <v>Sheffler,WA</v>
      </c>
      <c r="E201" s="69">
        <v>17.713922</v>
      </c>
    </row>
    <row r="202" spans="1:5" x14ac:dyDescent="0.3">
      <c r="A202" s="3">
        <f>Data!$A$18</f>
        <v>45047</v>
      </c>
      <c r="B202" t="str">
        <f t="shared" si="37"/>
        <v>May</v>
      </c>
      <c r="C202">
        <f t="shared" si="36"/>
        <v>2023</v>
      </c>
      <c r="D202" t="str">
        <f t="shared" si="26"/>
        <v>Windust,WA/Lower Monumental</v>
      </c>
      <c r="E202" s="69">
        <v>17.743922000000001</v>
      </c>
    </row>
    <row r="203" spans="1:5" x14ac:dyDescent="0.3">
      <c r="A203" s="3">
        <f>Data!$A$18</f>
        <v>45047</v>
      </c>
      <c r="B203" t="str">
        <f t="shared" si="37"/>
        <v>May</v>
      </c>
      <c r="C203">
        <f t="shared" si="36"/>
        <v>2023</v>
      </c>
      <c r="D203" t="str">
        <f t="shared" si="26"/>
        <v>Lyons Ferry,WA</v>
      </c>
      <c r="E203" s="69">
        <v>18.683921999999999</v>
      </c>
    </row>
    <row r="204" spans="1:5" x14ac:dyDescent="0.3">
      <c r="A204" s="3">
        <f>Data!$A$18</f>
        <v>45047</v>
      </c>
      <c r="B204" t="str">
        <f t="shared" si="37"/>
        <v>May</v>
      </c>
      <c r="C204">
        <f t="shared" si="36"/>
        <v>2023</v>
      </c>
      <c r="D204" t="str">
        <f t="shared" si="26"/>
        <v>Central Ferry,WA/Almota, WA</v>
      </c>
      <c r="E204" s="69">
        <v>19.593921999999999</v>
      </c>
    </row>
    <row r="205" spans="1:5" x14ac:dyDescent="0.3">
      <c r="A205" s="3">
        <f>Data!$A$18</f>
        <v>45047</v>
      </c>
      <c r="B205" t="str">
        <f t="shared" si="37"/>
        <v>May</v>
      </c>
      <c r="C205">
        <f t="shared" si="36"/>
        <v>2023</v>
      </c>
      <c r="D205" t="str">
        <f t="shared" si="26"/>
        <v>Lewiston,ID/Clarkston,WA/Wilma,WA</v>
      </c>
      <c r="E205" s="69">
        <v>20.413921999999999</v>
      </c>
    </row>
    <row r="206" spans="1:5" x14ac:dyDescent="0.3">
      <c r="A206" s="3">
        <f>Data!$A$19</f>
        <v>45078</v>
      </c>
      <c r="B206" t="str">
        <f t="shared" si="37"/>
        <v>June</v>
      </c>
      <c r="C206">
        <f t="shared" ref="C206" si="38">YEAR(A206)</f>
        <v>2023</v>
      </c>
      <c r="D206" t="str">
        <f t="shared" si="26"/>
        <v>Dalles,OR</v>
      </c>
      <c r="E206" s="69" cm="1">
        <f t="array" ref="E206:E217">TRANSPOSE(Data!B19:M19)</f>
        <v>13.534244000000001</v>
      </c>
    </row>
    <row r="207" spans="1:5" x14ac:dyDescent="0.3">
      <c r="A207" s="3">
        <f>Data!$A$19</f>
        <v>45078</v>
      </c>
      <c r="B207" t="str">
        <f t="shared" si="37"/>
        <v>June</v>
      </c>
      <c r="C207">
        <f t="shared" ref="C207:C217" si="39">YEAR(A207)</f>
        <v>2023</v>
      </c>
      <c r="D207" t="str">
        <f t="shared" si="26"/>
        <v>Biggs,OR</v>
      </c>
      <c r="E207" s="69">
        <v>14.534244000000001</v>
      </c>
    </row>
    <row r="208" spans="1:5" x14ac:dyDescent="0.3">
      <c r="A208" s="3">
        <f>Data!$A$19</f>
        <v>45078</v>
      </c>
      <c r="B208" t="str">
        <f t="shared" si="37"/>
        <v>June</v>
      </c>
      <c r="C208">
        <f t="shared" si="39"/>
        <v>2023</v>
      </c>
      <c r="D208" t="str">
        <f t="shared" si="26"/>
        <v>Arlington,OR/Roosevel,WA</v>
      </c>
      <c r="E208" s="69">
        <v>15.744243999999998</v>
      </c>
    </row>
    <row r="209" spans="1:5" x14ac:dyDescent="0.3">
      <c r="A209" s="3">
        <f>Data!$A$19</f>
        <v>45078</v>
      </c>
      <c r="B209" t="str">
        <f t="shared" si="37"/>
        <v>June</v>
      </c>
      <c r="C209">
        <f t="shared" si="39"/>
        <v>2023</v>
      </c>
      <c r="D209" t="str">
        <f t="shared" si="26"/>
        <v>Boardman,OR/Hogue Warner,OR</v>
      </c>
      <c r="E209" s="69">
        <v>15.884243999999999</v>
      </c>
    </row>
    <row r="210" spans="1:5" x14ac:dyDescent="0.3">
      <c r="A210" s="3">
        <f>Data!$A$19</f>
        <v>45078</v>
      </c>
      <c r="B210" t="str">
        <f t="shared" si="37"/>
        <v>June</v>
      </c>
      <c r="C210">
        <f t="shared" si="39"/>
        <v>2023</v>
      </c>
      <c r="D210" t="str">
        <f t="shared" si="26"/>
        <v>Umatilla, OR</v>
      </c>
      <c r="E210" s="69">
        <v>16.124244000000001</v>
      </c>
    </row>
    <row r="211" spans="1:5" x14ac:dyDescent="0.3">
      <c r="A211" s="3">
        <f>Data!$A$19</f>
        <v>45078</v>
      </c>
      <c r="B211" t="str">
        <f t="shared" si="37"/>
        <v>June</v>
      </c>
      <c r="C211">
        <f t="shared" si="39"/>
        <v>2023</v>
      </c>
      <c r="D211" t="str">
        <f t="shared" si="26"/>
        <v>Port Kelly,WA/Wallula,WA</v>
      </c>
      <c r="E211" s="69">
        <v>16.214244000000001</v>
      </c>
    </row>
    <row r="212" spans="1:5" x14ac:dyDescent="0.3">
      <c r="A212" s="3">
        <f>Data!$A$19</f>
        <v>45078</v>
      </c>
      <c r="B212" t="str">
        <f t="shared" si="37"/>
        <v>June</v>
      </c>
      <c r="C212">
        <f t="shared" si="39"/>
        <v>2023</v>
      </c>
      <c r="D212" t="str">
        <f t="shared" si="26"/>
        <v>Burbank,WA/Kennewick,WA/Pasco,WA</v>
      </c>
      <c r="E212" s="69">
        <v>16.414244</v>
      </c>
    </row>
    <row r="213" spans="1:5" x14ac:dyDescent="0.3">
      <c r="A213" s="3">
        <f>Data!$A$19</f>
        <v>45078</v>
      </c>
      <c r="B213" t="str">
        <f t="shared" si="37"/>
        <v>June</v>
      </c>
      <c r="C213">
        <f t="shared" si="39"/>
        <v>2023</v>
      </c>
      <c r="D213" t="str">
        <f t="shared" si="26"/>
        <v>Sheffler,WA</v>
      </c>
      <c r="E213" s="69">
        <v>17.494243999999998</v>
      </c>
    </row>
    <row r="214" spans="1:5" x14ac:dyDescent="0.3">
      <c r="A214" s="3">
        <f>Data!$A$19</f>
        <v>45078</v>
      </c>
      <c r="B214" t="str">
        <f t="shared" si="37"/>
        <v>June</v>
      </c>
      <c r="C214">
        <f t="shared" si="39"/>
        <v>2023</v>
      </c>
      <c r="D214" t="str">
        <f t="shared" si="26"/>
        <v>Windust,WA/Lower Monumental</v>
      </c>
      <c r="E214" s="69">
        <v>17.524243999999999</v>
      </c>
    </row>
    <row r="215" spans="1:5" x14ac:dyDescent="0.3">
      <c r="A215" s="3">
        <f>Data!$A$19</f>
        <v>45078</v>
      </c>
      <c r="B215" t="str">
        <f t="shared" si="37"/>
        <v>June</v>
      </c>
      <c r="C215">
        <f t="shared" si="39"/>
        <v>2023</v>
      </c>
      <c r="D215" t="str">
        <f t="shared" si="26"/>
        <v>Lyons Ferry,WA</v>
      </c>
      <c r="E215" s="69">
        <v>18.464244000000001</v>
      </c>
    </row>
    <row r="216" spans="1:5" x14ac:dyDescent="0.3">
      <c r="A216" s="3">
        <f>Data!$A$19</f>
        <v>45078</v>
      </c>
      <c r="B216" t="str">
        <f t="shared" si="37"/>
        <v>June</v>
      </c>
      <c r="C216">
        <f t="shared" si="39"/>
        <v>2023</v>
      </c>
      <c r="D216" t="str">
        <f t="shared" si="26"/>
        <v>Central Ferry,WA/Almota, WA</v>
      </c>
      <c r="E216" s="69">
        <v>19.374244000000001</v>
      </c>
    </row>
    <row r="217" spans="1:5" x14ac:dyDescent="0.3">
      <c r="A217" s="3">
        <f>Data!$A$19</f>
        <v>45078</v>
      </c>
      <c r="B217" t="str">
        <f t="shared" si="37"/>
        <v>June</v>
      </c>
      <c r="C217">
        <f t="shared" si="39"/>
        <v>2023</v>
      </c>
      <c r="D217" t="str">
        <f t="shared" si="26"/>
        <v>Lewiston,ID/Clarkston,WA/Wilma,WA</v>
      </c>
      <c r="E217" s="69">
        <v>20.194244000000001</v>
      </c>
    </row>
    <row r="218" spans="1:5" x14ac:dyDescent="0.3">
      <c r="A218" s="3">
        <f>Data!$A$20</f>
        <v>45108</v>
      </c>
      <c r="B218" t="str">
        <f t="shared" si="37"/>
        <v>July</v>
      </c>
      <c r="C218">
        <f t="shared" ref="C218" si="40">YEAR(A218)</f>
        <v>2023</v>
      </c>
      <c r="D218" t="str">
        <f t="shared" si="26"/>
        <v>Dalles,OR</v>
      </c>
      <c r="E218" s="69" cm="1">
        <f t="array" ref="E218:E229">TRANSPOSE(Data!B20:M20)</f>
        <v>13.461978</v>
      </c>
    </row>
    <row r="219" spans="1:5" x14ac:dyDescent="0.3">
      <c r="A219" s="3">
        <f>Data!$A$20</f>
        <v>45108</v>
      </c>
      <c r="B219" t="str">
        <f t="shared" si="37"/>
        <v>July</v>
      </c>
      <c r="C219">
        <f t="shared" ref="C219:C229" si="41">YEAR(A219)</f>
        <v>2023</v>
      </c>
      <c r="D219" t="str">
        <f t="shared" si="26"/>
        <v>Biggs,OR</v>
      </c>
      <c r="E219" s="69">
        <v>14.461978</v>
      </c>
    </row>
    <row r="220" spans="1:5" x14ac:dyDescent="0.3">
      <c r="A220" s="3">
        <f>Data!$A$20</f>
        <v>45108</v>
      </c>
      <c r="B220" t="str">
        <f t="shared" si="37"/>
        <v>July</v>
      </c>
      <c r="C220">
        <f t="shared" si="41"/>
        <v>2023</v>
      </c>
      <c r="D220" t="str">
        <f t="shared" ref="D220:D253" si="42">D208</f>
        <v>Arlington,OR/Roosevel,WA</v>
      </c>
      <c r="E220" s="69">
        <v>15.671977999999999</v>
      </c>
    </row>
    <row r="221" spans="1:5" x14ac:dyDescent="0.3">
      <c r="A221" s="3">
        <f>Data!$A$20</f>
        <v>45108</v>
      </c>
      <c r="B221" t="str">
        <f t="shared" si="37"/>
        <v>July</v>
      </c>
      <c r="C221">
        <f t="shared" si="41"/>
        <v>2023</v>
      </c>
      <c r="D221" t="str">
        <f t="shared" si="42"/>
        <v>Boardman,OR/Hogue Warner,OR</v>
      </c>
      <c r="E221" s="69">
        <v>15.811978</v>
      </c>
    </row>
    <row r="222" spans="1:5" x14ac:dyDescent="0.3">
      <c r="A222" s="3">
        <f>Data!$A$20</f>
        <v>45108</v>
      </c>
      <c r="B222" t="str">
        <f t="shared" si="37"/>
        <v>July</v>
      </c>
      <c r="C222">
        <f t="shared" si="41"/>
        <v>2023</v>
      </c>
      <c r="D222" t="str">
        <f t="shared" si="42"/>
        <v>Umatilla, OR</v>
      </c>
      <c r="E222" s="69">
        <v>16.051977999999998</v>
      </c>
    </row>
    <row r="223" spans="1:5" x14ac:dyDescent="0.3">
      <c r="A223" s="3">
        <f>Data!$A$20</f>
        <v>45108</v>
      </c>
      <c r="B223" t="str">
        <f t="shared" si="37"/>
        <v>July</v>
      </c>
      <c r="C223">
        <f t="shared" si="41"/>
        <v>2023</v>
      </c>
      <c r="D223" t="str">
        <f t="shared" si="42"/>
        <v>Port Kelly,WA/Wallula,WA</v>
      </c>
      <c r="E223" s="69">
        <v>16.141978000000002</v>
      </c>
    </row>
    <row r="224" spans="1:5" x14ac:dyDescent="0.3">
      <c r="A224" s="3">
        <f>Data!$A$20</f>
        <v>45108</v>
      </c>
      <c r="B224" t="str">
        <f t="shared" si="37"/>
        <v>July</v>
      </c>
      <c r="C224">
        <f t="shared" si="41"/>
        <v>2023</v>
      </c>
      <c r="D224" t="str">
        <f t="shared" si="42"/>
        <v>Burbank,WA/Kennewick,WA/Pasco,WA</v>
      </c>
      <c r="E224" s="69">
        <v>16.341977999999997</v>
      </c>
    </row>
    <row r="225" spans="1:5" x14ac:dyDescent="0.3">
      <c r="A225" s="3">
        <f>Data!$A$20</f>
        <v>45108</v>
      </c>
      <c r="B225" t="str">
        <f t="shared" si="37"/>
        <v>July</v>
      </c>
      <c r="C225">
        <f t="shared" si="41"/>
        <v>2023</v>
      </c>
      <c r="D225" t="str">
        <f t="shared" si="42"/>
        <v>Sheffler,WA</v>
      </c>
      <c r="E225" s="69">
        <v>17.421977999999999</v>
      </c>
    </row>
    <row r="226" spans="1:5" x14ac:dyDescent="0.3">
      <c r="A226" s="3">
        <f>Data!$A$20</f>
        <v>45108</v>
      </c>
      <c r="B226" t="str">
        <f t="shared" si="37"/>
        <v>July</v>
      </c>
      <c r="C226">
        <f t="shared" si="41"/>
        <v>2023</v>
      </c>
      <c r="D226" t="str">
        <f t="shared" si="42"/>
        <v>Windust,WA/Lower Monumental</v>
      </c>
      <c r="E226" s="69">
        <v>17.451978</v>
      </c>
    </row>
    <row r="227" spans="1:5" x14ac:dyDescent="0.3">
      <c r="A227" s="3">
        <f>Data!$A$20</f>
        <v>45108</v>
      </c>
      <c r="B227" t="str">
        <f t="shared" si="37"/>
        <v>July</v>
      </c>
      <c r="C227">
        <f t="shared" si="41"/>
        <v>2023</v>
      </c>
      <c r="D227" t="str">
        <f t="shared" si="42"/>
        <v>Lyons Ferry,WA</v>
      </c>
      <c r="E227" s="69">
        <v>18.391978000000002</v>
      </c>
    </row>
    <row r="228" spans="1:5" x14ac:dyDescent="0.3">
      <c r="A228" s="3">
        <f>Data!$A$20</f>
        <v>45108</v>
      </c>
      <c r="B228" t="str">
        <f t="shared" si="37"/>
        <v>July</v>
      </c>
      <c r="C228">
        <f t="shared" si="41"/>
        <v>2023</v>
      </c>
      <c r="D228" t="str">
        <f t="shared" si="42"/>
        <v>Central Ferry,WA/Almota, WA</v>
      </c>
      <c r="E228" s="69">
        <v>19.301977999999998</v>
      </c>
    </row>
    <row r="229" spans="1:5" x14ac:dyDescent="0.3">
      <c r="A229" s="3">
        <f>Data!$A$20</f>
        <v>45108</v>
      </c>
      <c r="B229" t="str">
        <f t="shared" si="37"/>
        <v>July</v>
      </c>
      <c r="C229">
        <f t="shared" si="41"/>
        <v>2023</v>
      </c>
      <c r="D229" t="str">
        <f t="shared" si="42"/>
        <v>Lewiston,ID/Clarkston,WA/Wilma,WA</v>
      </c>
      <c r="E229" s="69">
        <v>20.121977999999999</v>
      </c>
    </row>
    <row r="230" spans="1:5" x14ac:dyDescent="0.3">
      <c r="A230" s="3">
        <f>Data!$A$21</f>
        <v>45139</v>
      </c>
      <c r="B230" t="str">
        <f t="shared" si="37"/>
        <v>August</v>
      </c>
      <c r="C230">
        <f t="shared" ref="C230" si="43">YEAR(A230)</f>
        <v>2023</v>
      </c>
      <c r="D230" t="str">
        <f t="shared" si="42"/>
        <v>Dalles,OR</v>
      </c>
      <c r="E230" s="69" cm="1">
        <f t="array" ref="E230:E241">TRANSPOSE(Data!B21:M21)</f>
        <v>14.19863</v>
      </c>
    </row>
    <row r="231" spans="1:5" x14ac:dyDescent="0.3">
      <c r="A231" s="3">
        <f>Data!$A$21</f>
        <v>45139</v>
      </c>
      <c r="B231" t="str">
        <f t="shared" si="37"/>
        <v>August</v>
      </c>
      <c r="C231">
        <f t="shared" ref="C231:C241" si="44">YEAR(A231)</f>
        <v>2023</v>
      </c>
      <c r="D231" t="str">
        <f t="shared" si="42"/>
        <v>Biggs,OR</v>
      </c>
      <c r="E231" s="69">
        <v>15.25863</v>
      </c>
    </row>
    <row r="232" spans="1:5" x14ac:dyDescent="0.3">
      <c r="A232" s="3">
        <f>Data!$A$21</f>
        <v>45139</v>
      </c>
      <c r="B232" t="str">
        <f t="shared" si="37"/>
        <v>August</v>
      </c>
      <c r="C232">
        <f t="shared" si="44"/>
        <v>2023</v>
      </c>
      <c r="D232" t="str">
        <f t="shared" si="42"/>
        <v>Arlington,OR/Roosevel,WA</v>
      </c>
      <c r="E232" s="69">
        <v>16.538629999999998</v>
      </c>
    </row>
    <row r="233" spans="1:5" x14ac:dyDescent="0.3">
      <c r="A233" s="3">
        <f>Data!$A$21</f>
        <v>45139</v>
      </c>
      <c r="B233" t="str">
        <f t="shared" si="37"/>
        <v>August</v>
      </c>
      <c r="C233">
        <f t="shared" si="44"/>
        <v>2023</v>
      </c>
      <c r="D233" t="str">
        <f t="shared" si="42"/>
        <v>Boardman,OR/Hogue Warner,OR</v>
      </c>
      <c r="E233" s="69">
        <v>16.68863</v>
      </c>
    </row>
    <row r="234" spans="1:5" x14ac:dyDescent="0.3">
      <c r="A234" s="3">
        <f>Data!$A$21</f>
        <v>45139</v>
      </c>
      <c r="B234" t="str">
        <f t="shared" si="37"/>
        <v>August</v>
      </c>
      <c r="C234">
        <f t="shared" si="44"/>
        <v>2023</v>
      </c>
      <c r="D234" t="str">
        <f t="shared" si="42"/>
        <v>Umatilla, OR</v>
      </c>
      <c r="E234" s="69">
        <v>16.93863</v>
      </c>
    </row>
    <row r="235" spans="1:5" x14ac:dyDescent="0.3">
      <c r="A235" s="3">
        <f>Data!$A$21</f>
        <v>45139</v>
      </c>
      <c r="B235" t="str">
        <f t="shared" si="37"/>
        <v>August</v>
      </c>
      <c r="C235">
        <f t="shared" si="44"/>
        <v>2023</v>
      </c>
      <c r="D235" t="str">
        <f t="shared" si="42"/>
        <v>Port Kelly,WA/Wallula,WA</v>
      </c>
      <c r="E235" s="69">
        <v>17.038629999999998</v>
      </c>
    </row>
    <row r="236" spans="1:5" x14ac:dyDescent="0.3">
      <c r="A236" s="3">
        <f>Data!$A$21</f>
        <v>45139</v>
      </c>
      <c r="B236" t="str">
        <f t="shared" si="37"/>
        <v>August</v>
      </c>
      <c r="C236">
        <f t="shared" si="44"/>
        <v>2023</v>
      </c>
      <c r="D236" t="str">
        <f t="shared" si="42"/>
        <v>Burbank,WA/Kennewick,WA/Pasco,WA</v>
      </c>
      <c r="E236" s="69">
        <v>17.248629999999999</v>
      </c>
    </row>
    <row r="237" spans="1:5" x14ac:dyDescent="0.3">
      <c r="A237" s="3">
        <f>Data!$A$21</f>
        <v>45139</v>
      </c>
      <c r="B237" t="str">
        <f t="shared" si="37"/>
        <v>August</v>
      </c>
      <c r="C237">
        <f t="shared" si="44"/>
        <v>2023</v>
      </c>
      <c r="D237" t="str">
        <f t="shared" si="42"/>
        <v>Sheffler,WA</v>
      </c>
      <c r="E237" s="69">
        <v>18.398630000000001</v>
      </c>
    </row>
    <row r="238" spans="1:5" x14ac:dyDescent="0.3">
      <c r="A238" s="3">
        <f>Data!$A$21</f>
        <v>45139</v>
      </c>
      <c r="B238" t="str">
        <f t="shared" si="37"/>
        <v>August</v>
      </c>
      <c r="C238">
        <f t="shared" si="44"/>
        <v>2023</v>
      </c>
      <c r="D238" t="str">
        <f t="shared" si="42"/>
        <v>Windust,WA/Lower Monumental</v>
      </c>
      <c r="E238" s="69">
        <v>18.428629999999998</v>
      </c>
    </row>
    <row r="239" spans="1:5" x14ac:dyDescent="0.3">
      <c r="A239" s="3">
        <f>Data!$A$21</f>
        <v>45139</v>
      </c>
      <c r="B239" t="str">
        <f t="shared" si="37"/>
        <v>August</v>
      </c>
      <c r="C239">
        <f t="shared" si="44"/>
        <v>2023</v>
      </c>
      <c r="D239" t="str">
        <f t="shared" si="42"/>
        <v>Lyons Ferry,WA</v>
      </c>
      <c r="E239" s="69">
        <v>19.41863</v>
      </c>
    </row>
    <row r="240" spans="1:5" x14ac:dyDescent="0.3">
      <c r="A240" s="3">
        <f>Data!$A$21</f>
        <v>45139</v>
      </c>
      <c r="B240" t="str">
        <f t="shared" si="37"/>
        <v>August</v>
      </c>
      <c r="C240">
        <f t="shared" si="44"/>
        <v>2023</v>
      </c>
      <c r="D240" t="str">
        <f t="shared" si="42"/>
        <v>Central Ferry,WA/Almota, WA</v>
      </c>
      <c r="E240" s="69">
        <v>20.388629999999999</v>
      </c>
    </row>
    <row r="241" spans="1:5" x14ac:dyDescent="0.3">
      <c r="A241" s="3">
        <f>Data!$A$21</f>
        <v>45139</v>
      </c>
      <c r="B241" t="str">
        <f t="shared" si="37"/>
        <v>August</v>
      </c>
      <c r="C241">
        <f t="shared" si="44"/>
        <v>2023</v>
      </c>
      <c r="D241" t="str">
        <f t="shared" si="42"/>
        <v>Lewiston,ID/Clarkston,WA/Wilma,WA</v>
      </c>
      <c r="E241" s="69">
        <v>21.25863</v>
      </c>
    </row>
    <row r="242" spans="1:5" x14ac:dyDescent="0.3">
      <c r="A242" s="3">
        <f>Data!$A$22</f>
        <v>45170</v>
      </c>
      <c r="B242" t="str">
        <f t="shared" si="37"/>
        <v>September</v>
      </c>
      <c r="C242">
        <f t="shared" ref="C242" si="45">YEAR(A242)</f>
        <v>2023</v>
      </c>
      <c r="D242" t="str">
        <f t="shared" si="42"/>
        <v>Dalles,OR</v>
      </c>
      <c r="E242" s="69" cm="1">
        <f t="array" ref="E242:E253">TRANSPOSE(Data!B22:M22)</f>
        <v>14.492529999999999</v>
      </c>
    </row>
    <row r="243" spans="1:5" x14ac:dyDescent="0.3">
      <c r="A243" s="3">
        <f>Data!$A$22</f>
        <v>45170</v>
      </c>
      <c r="B243" t="str">
        <f t="shared" si="37"/>
        <v>September</v>
      </c>
      <c r="C243">
        <f t="shared" ref="C243:C253" si="46">YEAR(A243)</f>
        <v>2023</v>
      </c>
      <c r="D243" t="str">
        <f t="shared" si="42"/>
        <v>Biggs,OR</v>
      </c>
      <c r="E243" s="69">
        <v>15.552530000000001</v>
      </c>
    </row>
    <row r="244" spans="1:5" x14ac:dyDescent="0.3">
      <c r="A244" s="3">
        <f>Data!$A$22</f>
        <v>45170</v>
      </c>
      <c r="B244" t="str">
        <f t="shared" si="37"/>
        <v>September</v>
      </c>
      <c r="C244">
        <f t="shared" si="46"/>
        <v>2023</v>
      </c>
      <c r="D244" t="str">
        <f t="shared" si="42"/>
        <v>Arlington,OR/Roosevel,WA</v>
      </c>
      <c r="E244" s="69">
        <v>16.832529999999998</v>
      </c>
    </row>
    <row r="245" spans="1:5" x14ac:dyDescent="0.3">
      <c r="A245" s="3">
        <f>Data!$A$22</f>
        <v>45170</v>
      </c>
      <c r="B245" t="str">
        <f t="shared" si="37"/>
        <v>September</v>
      </c>
      <c r="C245">
        <f t="shared" si="46"/>
        <v>2023</v>
      </c>
      <c r="D245" t="str">
        <f t="shared" si="42"/>
        <v>Boardman,OR/Hogue Warner,OR</v>
      </c>
      <c r="E245" s="69">
        <v>16.982530000000001</v>
      </c>
    </row>
    <row r="246" spans="1:5" x14ac:dyDescent="0.3">
      <c r="A246" s="3">
        <f>Data!$A$22</f>
        <v>45170</v>
      </c>
      <c r="B246" t="str">
        <f t="shared" si="37"/>
        <v>September</v>
      </c>
      <c r="C246">
        <f t="shared" si="46"/>
        <v>2023</v>
      </c>
      <c r="D246" t="str">
        <f t="shared" si="42"/>
        <v>Umatilla, OR</v>
      </c>
      <c r="E246" s="69">
        <v>17.232530000000001</v>
      </c>
    </row>
    <row r="247" spans="1:5" x14ac:dyDescent="0.3">
      <c r="A247" s="3">
        <f>Data!$A$22</f>
        <v>45170</v>
      </c>
      <c r="B247" t="str">
        <f t="shared" si="37"/>
        <v>September</v>
      </c>
      <c r="C247">
        <f t="shared" si="46"/>
        <v>2023</v>
      </c>
      <c r="D247" t="str">
        <f t="shared" si="42"/>
        <v>Port Kelly,WA/Wallula,WA</v>
      </c>
      <c r="E247" s="69">
        <v>17.332529999999998</v>
      </c>
    </row>
    <row r="248" spans="1:5" x14ac:dyDescent="0.3">
      <c r="A248" s="3">
        <f>Data!$A$22</f>
        <v>45170</v>
      </c>
      <c r="B248" t="str">
        <f t="shared" si="37"/>
        <v>September</v>
      </c>
      <c r="C248">
        <f t="shared" si="46"/>
        <v>2023</v>
      </c>
      <c r="D248" t="str">
        <f t="shared" si="42"/>
        <v>Burbank,WA/Kennewick,WA/Pasco,WA</v>
      </c>
      <c r="E248" s="69">
        <v>17.542529999999999</v>
      </c>
    </row>
    <row r="249" spans="1:5" x14ac:dyDescent="0.3">
      <c r="A249" s="3">
        <f>Data!$A$22</f>
        <v>45170</v>
      </c>
      <c r="B249" t="str">
        <f t="shared" si="37"/>
        <v>September</v>
      </c>
      <c r="C249">
        <f t="shared" si="46"/>
        <v>2023</v>
      </c>
      <c r="D249" t="str">
        <f t="shared" si="42"/>
        <v>Sheffler,WA</v>
      </c>
      <c r="E249" s="69">
        <v>18.692530000000001</v>
      </c>
    </row>
    <row r="250" spans="1:5" x14ac:dyDescent="0.3">
      <c r="A250" s="3">
        <f>Data!$A$22</f>
        <v>45170</v>
      </c>
      <c r="B250" t="str">
        <f t="shared" si="37"/>
        <v>September</v>
      </c>
      <c r="C250">
        <f t="shared" si="46"/>
        <v>2023</v>
      </c>
      <c r="D250" t="str">
        <f t="shared" si="42"/>
        <v>Windust,WA/Lower Monumental</v>
      </c>
      <c r="E250" s="69">
        <v>18.722529999999999</v>
      </c>
    </row>
    <row r="251" spans="1:5" x14ac:dyDescent="0.3">
      <c r="A251" s="3">
        <f>Data!$A$22</f>
        <v>45170</v>
      </c>
      <c r="B251" t="str">
        <f t="shared" si="37"/>
        <v>September</v>
      </c>
      <c r="C251">
        <f t="shared" si="46"/>
        <v>2023</v>
      </c>
      <c r="D251" t="str">
        <f t="shared" si="42"/>
        <v>Lyons Ferry,WA</v>
      </c>
      <c r="E251" s="69">
        <v>19.712530000000001</v>
      </c>
    </row>
    <row r="252" spans="1:5" x14ac:dyDescent="0.3">
      <c r="A252" s="3">
        <f>Data!$A$22</f>
        <v>45170</v>
      </c>
      <c r="B252" t="str">
        <f t="shared" si="37"/>
        <v>September</v>
      </c>
      <c r="C252">
        <f t="shared" si="46"/>
        <v>2023</v>
      </c>
      <c r="D252" t="str">
        <f t="shared" si="42"/>
        <v>Central Ferry,WA/Almota, WA</v>
      </c>
      <c r="E252" s="69">
        <v>20.68253</v>
      </c>
    </row>
    <row r="253" spans="1:5" x14ac:dyDescent="0.3">
      <c r="A253" s="3">
        <f>Data!$A$22</f>
        <v>45170</v>
      </c>
      <c r="B253" t="str">
        <f t="shared" si="37"/>
        <v>September</v>
      </c>
      <c r="C253">
        <f t="shared" si="46"/>
        <v>2023</v>
      </c>
      <c r="D253" t="str">
        <f t="shared" si="42"/>
        <v>Lewiston,ID/Clarkston,WA/Wilma,WA</v>
      </c>
      <c r="E253" s="69">
        <v>21.552530000000001</v>
      </c>
    </row>
    <row r="254" spans="1:5" x14ac:dyDescent="0.3">
      <c r="A254" s="3">
        <f>Data!$A$23</f>
        <v>45200</v>
      </c>
      <c r="B254" t="str">
        <f t="shared" ref="B254:B259" si="47">TEXT(A254,"mmmm")</f>
        <v>October</v>
      </c>
      <c r="C254">
        <f t="shared" ref="C254" si="48">YEAR(A254)</f>
        <v>2023</v>
      </c>
      <c r="D254" t="str">
        <f t="shared" ref="D254:D266" si="49">D242</f>
        <v>Dalles,OR</v>
      </c>
      <c r="E254" s="69" cm="1">
        <f t="array" ref="E254:E265">TRANSPOSE(Data!B23:M23)</f>
        <v>15.595375000000001</v>
      </c>
    </row>
    <row r="255" spans="1:5" x14ac:dyDescent="0.3">
      <c r="A255" s="3">
        <f>Data!$A$23</f>
        <v>45200</v>
      </c>
      <c r="B255" t="str">
        <f t="shared" si="47"/>
        <v>October</v>
      </c>
      <c r="C255">
        <f t="shared" ref="C255:C265" si="50">YEAR(A255)</f>
        <v>2023</v>
      </c>
      <c r="D255" t="str">
        <f t="shared" si="49"/>
        <v>Biggs,OR</v>
      </c>
      <c r="E255" s="69">
        <v>16.655374999999999</v>
      </c>
    </row>
    <row r="256" spans="1:5" x14ac:dyDescent="0.3">
      <c r="A256" s="3">
        <f>Data!$A$23</f>
        <v>45200</v>
      </c>
      <c r="B256" t="str">
        <f t="shared" si="47"/>
        <v>October</v>
      </c>
      <c r="C256">
        <f t="shared" si="50"/>
        <v>2023</v>
      </c>
      <c r="D256" t="str">
        <f t="shared" si="49"/>
        <v>Arlington,OR/Roosevel,WA</v>
      </c>
      <c r="E256" s="69">
        <v>17.935375000000001</v>
      </c>
    </row>
    <row r="257" spans="1:5" x14ac:dyDescent="0.3">
      <c r="A257" s="3">
        <f>Data!$A$23</f>
        <v>45200</v>
      </c>
      <c r="B257" t="str">
        <f t="shared" si="47"/>
        <v>October</v>
      </c>
      <c r="C257">
        <f t="shared" si="50"/>
        <v>2023</v>
      </c>
      <c r="D257" t="str">
        <f t="shared" si="49"/>
        <v>Boardman,OR/Hogue Warner,OR</v>
      </c>
      <c r="E257" s="69">
        <v>18.085374999999999</v>
      </c>
    </row>
    <row r="258" spans="1:5" x14ac:dyDescent="0.3">
      <c r="A258" s="3">
        <f>Data!$A$23</f>
        <v>45200</v>
      </c>
      <c r="B258" t="str">
        <f t="shared" si="47"/>
        <v>October</v>
      </c>
      <c r="C258">
        <f t="shared" si="50"/>
        <v>2023</v>
      </c>
      <c r="D258" t="str">
        <f t="shared" si="49"/>
        <v>Umatilla, OR</v>
      </c>
      <c r="E258" s="69">
        <v>18.335374999999999</v>
      </c>
    </row>
    <row r="259" spans="1:5" x14ac:dyDescent="0.3">
      <c r="A259" s="3">
        <f>Data!$A$23</f>
        <v>45200</v>
      </c>
      <c r="B259" t="str">
        <f t="shared" si="47"/>
        <v>October</v>
      </c>
      <c r="C259">
        <f t="shared" si="50"/>
        <v>2023</v>
      </c>
      <c r="D259" t="str">
        <f t="shared" si="49"/>
        <v>Port Kelly,WA/Wallula,WA</v>
      </c>
      <c r="E259" s="69">
        <v>18.435375000000001</v>
      </c>
    </row>
    <row r="260" spans="1:5" x14ac:dyDescent="0.3">
      <c r="A260" s="3">
        <f>Data!$A$23</f>
        <v>45200</v>
      </c>
      <c r="B260" t="str">
        <f t="shared" ref="B260:B264" si="51">TEXT(A260,"mmmm")</f>
        <v>October</v>
      </c>
      <c r="C260">
        <f t="shared" si="50"/>
        <v>2023</v>
      </c>
      <c r="D260" t="str">
        <f t="shared" si="49"/>
        <v>Burbank,WA/Kennewick,WA/Pasco,WA</v>
      </c>
      <c r="E260" s="69">
        <v>18.645375000000001</v>
      </c>
    </row>
    <row r="261" spans="1:5" x14ac:dyDescent="0.3">
      <c r="A261" s="3">
        <f>Data!$A$23</f>
        <v>45200</v>
      </c>
      <c r="B261" t="str">
        <f t="shared" si="51"/>
        <v>October</v>
      </c>
      <c r="C261">
        <f t="shared" si="50"/>
        <v>2023</v>
      </c>
      <c r="D261" t="str">
        <f t="shared" si="49"/>
        <v>Sheffler,WA</v>
      </c>
      <c r="E261" s="69">
        <v>19.795375</v>
      </c>
    </row>
    <row r="262" spans="1:5" x14ac:dyDescent="0.3">
      <c r="A262" s="3">
        <f>Data!$A$23</f>
        <v>45200</v>
      </c>
      <c r="B262" t="str">
        <f t="shared" si="51"/>
        <v>October</v>
      </c>
      <c r="C262">
        <f t="shared" si="50"/>
        <v>2023</v>
      </c>
      <c r="D262" t="str">
        <f t="shared" si="49"/>
        <v>Windust,WA/Lower Monumental</v>
      </c>
      <c r="E262" s="69">
        <v>19.825375000000001</v>
      </c>
    </row>
    <row r="263" spans="1:5" x14ac:dyDescent="0.3">
      <c r="A263" s="3">
        <f>Data!$A$23</f>
        <v>45200</v>
      </c>
      <c r="B263" t="str">
        <f t="shared" si="51"/>
        <v>October</v>
      </c>
      <c r="C263">
        <f t="shared" si="50"/>
        <v>2023</v>
      </c>
      <c r="D263" t="str">
        <f t="shared" si="49"/>
        <v>Lyons Ferry,WA</v>
      </c>
      <c r="E263" s="69">
        <v>20.815375</v>
      </c>
    </row>
    <row r="264" spans="1:5" x14ac:dyDescent="0.3">
      <c r="A264" s="3">
        <f>Data!$A$23</f>
        <v>45200</v>
      </c>
      <c r="B264" t="str">
        <f t="shared" si="51"/>
        <v>October</v>
      </c>
      <c r="C264">
        <f t="shared" si="50"/>
        <v>2023</v>
      </c>
      <c r="D264" t="str">
        <f t="shared" si="49"/>
        <v>Central Ferry,WA/Almota, WA</v>
      </c>
      <c r="E264" s="69">
        <v>21.785374999999998</v>
      </c>
    </row>
    <row r="265" spans="1:5" x14ac:dyDescent="0.3">
      <c r="A265" s="3">
        <f>Data!$A$23</f>
        <v>45200</v>
      </c>
      <c r="B265" t="str">
        <f>TEXT(A265,"mmmm")</f>
        <v>October</v>
      </c>
      <c r="C265">
        <f t="shared" si="50"/>
        <v>2023</v>
      </c>
      <c r="D265" t="str">
        <f t="shared" si="49"/>
        <v>Lewiston,ID/Clarkston,WA/Wilma,WA</v>
      </c>
      <c r="E265" s="69">
        <v>22.655374999999999</v>
      </c>
    </row>
    <row r="266" spans="1:5" x14ac:dyDescent="0.3">
      <c r="A266" s="3">
        <f>Data!$A$24</f>
        <v>45231</v>
      </c>
      <c r="B266" t="str">
        <f>TEXT(A266,"mmmm")</f>
        <v>November</v>
      </c>
      <c r="C266">
        <f t="shared" ref="C266" si="52">YEAR(A266)</f>
        <v>2023</v>
      </c>
      <c r="D266" t="str">
        <f t="shared" si="49"/>
        <v>Dalles,OR</v>
      </c>
      <c r="E266" s="69" cm="1">
        <f t="array" ref="E266:E277">TRANSPOSE(Data!B24:M24)</f>
        <v>15.595375000000001</v>
      </c>
    </row>
    <row r="267" spans="1:5" x14ac:dyDescent="0.3">
      <c r="A267" s="3">
        <f>Data!$A$24</f>
        <v>45231</v>
      </c>
      <c r="B267" t="str">
        <f t="shared" ref="B267:B276" si="53">TEXT(A267,"mmmm")</f>
        <v>November</v>
      </c>
      <c r="C267">
        <f t="shared" ref="C267:C277" si="54">YEAR(A267)</f>
        <v>2023</v>
      </c>
      <c r="D267" t="str">
        <f t="shared" ref="D267:D276" si="55">D255</f>
        <v>Biggs,OR</v>
      </c>
      <c r="E267" s="69">
        <v>16.655374999999999</v>
      </c>
    </row>
    <row r="268" spans="1:5" x14ac:dyDescent="0.3">
      <c r="A268" s="3">
        <f>Data!$A$24</f>
        <v>45231</v>
      </c>
      <c r="B268" t="str">
        <f t="shared" si="53"/>
        <v>November</v>
      </c>
      <c r="C268">
        <f t="shared" si="54"/>
        <v>2023</v>
      </c>
      <c r="D268" t="str">
        <f t="shared" si="55"/>
        <v>Arlington,OR/Roosevel,WA</v>
      </c>
      <c r="E268" s="69">
        <v>17.935375000000001</v>
      </c>
    </row>
    <row r="269" spans="1:5" x14ac:dyDescent="0.3">
      <c r="A269" s="3">
        <f>Data!$A$24</f>
        <v>45231</v>
      </c>
      <c r="B269" t="str">
        <f t="shared" si="53"/>
        <v>November</v>
      </c>
      <c r="C269">
        <f t="shared" si="54"/>
        <v>2023</v>
      </c>
      <c r="D269" t="str">
        <f t="shared" si="55"/>
        <v>Boardman,OR/Hogue Warner,OR</v>
      </c>
      <c r="E269" s="69">
        <v>18.085374999999999</v>
      </c>
    </row>
    <row r="270" spans="1:5" x14ac:dyDescent="0.3">
      <c r="A270" s="3">
        <f>Data!$A$24</f>
        <v>45231</v>
      </c>
      <c r="B270" t="str">
        <f t="shared" si="53"/>
        <v>November</v>
      </c>
      <c r="C270">
        <f t="shared" si="54"/>
        <v>2023</v>
      </c>
      <c r="D270" t="str">
        <f t="shared" si="55"/>
        <v>Umatilla, OR</v>
      </c>
      <c r="E270" s="69">
        <v>18.335374999999999</v>
      </c>
    </row>
    <row r="271" spans="1:5" x14ac:dyDescent="0.3">
      <c r="A271" s="3">
        <f>Data!$A$24</f>
        <v>45231</v>
      </c>
      <c r="B271" t="str">
        <f t="shared" si="53"/>
        <v>November</v>
      </c>
      <c r="C271">
        <f t="shared" si="54"/>
        <v>2023</v>
      </c>
      <c r="D271" t="str">
        <f t="shared" si="55"/>
        <v>Port Kelly,WA/Wallula,WA</v>
      </c>
      <c r="E271" s="69">
        <v>18.435375000000001</v>
      </c>
    </row>
    <row r="272" spans="1:5" x14ac:dyDescent="0.3">
      <c r="A272" s="3">
        <f>Data!$A$24</f>
        <v>45231</v>
      </c>
      <c r="B272" t="str">
        <f t="shared" si="53"/>
        <v>November</v>
      </c>
      <c r="C272">
        <f t="shared" si="54"/>
        <v>2023</v>
      </c>
      <c r="D272" t="str">
        <f t="shared" si="55"/>
        <v>Burbank,WA/Kennewick,WA/Pasco,WA</v>
      </c>
      <c r="E272" s="69">
        <v>18.645375000000001</v>
      </c>
    </row>
    <row r="273" spans="1:5" x14ac:dyDescent="0.3">
      <c r="A273" s="3">
        <f>Data!$A$24</f>
        <v>45231</v>
      </c>
      <c r="B273" t="str">
        <f t="shared" si="53"/>
        <v>November</v>
      </c>
      <c r="C273">
        <f t="shared" si="54"/>
        <v>2023</v>
      </c>
      <c r="D273" t="str">
        <f t="shared" si="55"/>
        <v>Sheffler,WA</v>
      </c>
      <c r="E273" s="69">
        <v>19.795375</v>
      </c>
    </row>
    <row r="274" spans="1:5" x14ac:dyDescent="0.3">
      <c r="A274" s="3">
        <f>Data!$A$24</f>
        <v>45231</v>
      </c>
      <c r="B274" t="str">
        <f t="shared" si="53"/>
        <v>November</v>
      </c>
      <c r="C274">
        <f t="shared" si="54"/>
        <v>2023</v>
      </c>
      <c r="D274" t="str">
        <f t="shared" si="55"/>
        <v>Windust,WA/Lower Monumental</v>
      </c>
      <c r="E274" s="69">
        <v>19.825375000000001</v>
      </c>
    </row>
    <row r="275" spans="1:5" x14ac:dyDescent="0.3">
      <c r="A275" s="3">
        <f>Data!$A$24</f>
        <v>45231</v>
      </c>
      <c r="B275" t="str">
        <f t="shared" si="53"/>
        <v>November</v>
      </c>
      <c r="C275">
        <f t="shared" si="54"/>
        <v>2023</v>
      </c>
      <c r="D275" t="str">
        <f t="shared" si="55"/>
        <v>Lyons Ferry,WA</v>
      </c>
      <c r="E275" s="69">
        <v>20.815375</v>
      </c>
    </row>
    <row r="276" spans="1:5" x14ac:dyDescent="0.3">
      <c r="A276" s="3">
        <f>Data!$A$24</f>
        <v>45231</v>
      </c>
      <c r="B276" t="str">
        <f t="shared" si="53"/>
        <v>November</v>
      </c>
      <c r="C276">
        <f t="shared" si="54"/>
        <v>2023</v>
      </c>
      <c r="D276" t="str">
        <f t="shared" si="55"/>
        <v>Central Ferry,WA/Almota, WA</v>
      </c>
      <c r="E276" s="69">
        <v>21.785374999999998</v>
      </c>
    </row>
    <row r="277" spans="1:5" x14ac:dyDescent="0.3">
      <c r="A277" s="3">
        <f>Data!$A$24</f>
        <v>45231</v>
      </c>
      <c r="B277" t="str">
        <f>TEXT(A277,"mmmm")</f>
        <v>November</v>
      </c>
      <c r="C277">
        <f t="shared" si="54"/>
        <v>2023</v>
      </c>
      <c r="D277" t="str">
        <f>D265</f>
        <v>Lewiston,ID/Clarkston,WA/Wilma,WA</v>
      </c>
      <c r="E277" s="69">
        <v>22.655374999999999</v>
      </c>
    </row>
    <row r="278" spans="1:5" x14ac:dyDescent="0.3">
      <c r="A278" s="3">
        <f>Data!$A$25</f>
        <v>45261</v>
      </c>
      <c r="B278" t="str">
        <f>TEXT(A278,"mmmm")</f>
        <v>December</v>
      </c>
      <c r="C278">
        <f t="shared" ref="C278" si="56">YEAR(A278)</f>
        <v>2023</v>
      </c>
      <c r="D278" t="str">
        <f>D266</f>
        <v>Dalles,OR</v>
      </c>
      <c r="E278" s="69" cm="1">
        <f t="array" ref="E278:E289">TRANSPOSE(Data!B25:M25)</f>
        <v>14.730881</v>
      </c>
    </row>
    <row r="279" spans="1:5" x14ac:dyDescent="0.3">
      <c r="A279" s="3">
        <f>Data!$A$25</f>
        <v>45261</v>
      </c>
      <c r="B279" t="str">
        <f t="shared" ref="B279:B342" si="57">TEXT(A279,"mmmm")</f>
        <v>December</v>
      </c>
      <c r="C279">
        <f t="shared" ref="C279:C288" si="58">YEAR(A279)</f>
        <v>2023</v>
      </c>
      <c r="D279" t="str">
        <f t="shared" ref="D279:D342" si="59">D267</f>
        <v>Biggs,OR</v>
      </c>
      <c r="E279" s="69">
        <v>15.790880999999999</v>
      </c>
    </row>
    <row r="280" spans="1:5" x14ac:dyDescent="0.3">
      <c r="A280" s="3">
        <f>Data!$A$25</f>
        <v>45261</v>
      </c>
      <c r="B280" t="str">
        <f t="shared" si="57"/>
        <v>December</v>
      </c>
      <c r="C280">
        <f t="shared" si="58"/>
        <v>2023</v>
      </c>
      <c r="D280" t="str">
        <f t="shared" si="59"/>
        <v>Arlington,OR/Roosevel,WA</v>
      </c>
      <c r="E280" s="69">
        <v>17.070881</v>
      </c>
    </row>
    <row r="281" spans="1:5" x14ac:dyDescent="0.3">
      <c r="A281" s="3">
        <f>Data!$A$25</f>
        <v>45261</v>
      </c>
      <c r="B281" t="str">
        <f t="shared" si="57"/>
        <v>December</v>
      </c>
      <c r="C281">
        <f t="shared" si="58"/>
        <v>2023</v>
      </c>
      <c r="D281" t="str">
        <f t="shared" si="59"/>
        <v>Boardman,OR/Hogue Warner,OR</v>
      </c>
      <c r="E281" s="69">
        <v>17.220880999999999</v>
      </c>
    </row>
    <row r="282" spans="1:5" x14ac:dyDescent="0.3">
      <c r="A282" s="3">
        <f>Data!$A$25</f>
        <v>45261</v>
      </c>
      <c r="B282" t="str">
        <f t="shared" si="57"/>
        <v>December</v>
      </c>
      <c r="C282">
        <f t="shared" si="58"/>
        <v>2023</v>
      </c>
      <c r="D282" t="str">
        <f t="shared" si="59"/>
        <v>Umatilla, OR</v>
      </c>
      <c r="E282" s="69">
        <v>17.470880999999999</v>
      </c>
    </row>
    <row r="283" spans="1:5" x14ac:dyDescent="0.3">
      <c r="A283" s="3">
        <f>Data!$A$25</f>
        <v>45261</v>
      </c>
      <c r="B283" t="str">
        <f t="shared" si="57"/>
        <v>December</v>
      </c>
      <c r="C283">
        <f t="shared" si="58"/>
        <v>2023</v>
      </c>
      <c r="D283" t="str">
        <f t="shared" si="59"/>
        <v>Port Kelly,WA/Wallula,WA</v>
      </c>
      <c r="E283" s="69">
        <v>17.570881</v>
      </c>
    </row>
    <row r="284" spans="1:5" x14ac:dyDescent="0.3">
      <c r="A284" s="3">
        <f>Data!$A$25</f>
        <v>45261</v>
      </c>
      <c r="B284" t="str">
        <f t="shared" si="57"/>
        <v>December</v>
      </c>
      <c r="C284">
        <f t="shared" si="58"/>
        <v>2023</v>
      </c>
      <c r="D284" t="str">
        <f t="shared" si="59"/>
        <v>Burbank,WA/Kennewick,WA/Pasco,WA</v>
      </c>
      <c r="E284" s="69">
        <v>17.780881000000001</v>
      </c>
    </row>
    <row r="285" spans="1:5" x14ac:dyDescent="0.3">
      <c r="A285" s="3">
        <f>Data!$A$25</f>
        <v>45261</v>
      </c>
      <c r="B285" t="str">
        <f t="shared" si="57"/>
        <v>December</v>
      </c>
      <c r="C285">
        <f t="shared" si="58"/>
        <v>2023</v>
      </c>
      <c r="D285" t="str">
        <f t="shared" si="59"/>
        <v>Sheffler,WA</v>
      </c>
      <c r="E285" s="69">
        <v>18.930880999999999</v>
      </c>
    </row>
    <row r="286" spans="1:5" x14ac:dyDescent="0.3">
      <c r="A286" s="3">
        <f>Data!$A$25</f>
        <v>45261</v>
      </c>
      <c r="B286" t="str">
        <f t="shared" si="57"/>
        <v>December</v>
      </c>
      <c r="C286">
        <f t="shared" si="58"/>
        <v>2023</v>
      </c>
      <c r="D286" t="str">
        <f t="shared" si="59"/>
        <v>Windust,WA/Lower Monumental</v>
      </c>
      <c r="E286" s="69">
        <v>18.960881000000001</v>
      </c>
    </row>
    <row r="287" spans="1:5" x14ac:dyDescent="0.3">
      <c r="A287" s="3">
        <f>Data!$A$25</f>
        <v>45261</v>
      </c>
      <c r="B287" t="str">
        <f t="shared" si="57"/>
        <v>December</v>
      </c>
      <c r="C287">
        <f t="shared" si="58"/>
        <v>2023</v>
      </c>
      <c r="D287" t="str">
        <f t="shared" si="59"/>
        <v>Lyons Ferry,WA</v>
      </c>
      <c r="E287" s="69">
        <v>19.950880999999999</v>
      </c>
    </row>
    <row r="288" spans="1:5" x14ac:dyDescent="0.3">
      <c r="A288" s="3">
        <f>Data!$A$25</f>
        <v>45261</v>
      </c>
      <c r="B288" t="str">
        <f t="shared" si="57"/>
        <v>December</v>
      </c>
      <c r="C288">
        <f t="shared" si="58"/>
        <v>2023</v>
      </c>
      <c r="D288" t="str">
        <f t="shared" si="59"/>
        <v>Central Ferry,WA/Almota, WA</v>
      </c>
      <c r="E288" s="69">
        <v>20.920880999999998</v>
      </c>
    </row>
    <row r="289" spans="1:5" x14ac:dyDescent="0.3">
      <c r="A289" s="3">
        <f>Data!$A$25</f>
        <v>45261</v>
      </c>
      <c r="B289" t="str">
        <f t="shared" si="57"/>
        <v>December</v>
      </c>
      <c r="C289">
        <f t="shared" ref="C289" si="60">YEAR(A289)</f>
        <v>2023</v>
      </c>
      <c r="D289" t="str">
        <f t="shared" si="59"/>
        <v>Lewiston,ID/Clarkston,WA/Wilma,WA</v>
      </c>
      <c r="E289" s="69">
        <v>21.790880999999999</v>
      </c>
    </row>
    <row r="290" spans="1:5" x14ac:dyDescent="0.3">
      <c r="A290" s="3">
        <f>Data!$A$26</f>
        <v>45292</v>
      </c>
      <c r="B290" t="str">
        <f t="shared" si="57"/>
        <v>January</v>
      </c>
      <c r="C290">
        <f t="shared" ref="C290" si="61">YEAR(A290)</f>
        <v>2024</v>
      </c>
      <c r="D290" t="str">
        <f t="shared" si="59"/>
        <v>Dalles,OR</v>
      </c>
      <c r="E290" s="69" cm="1">
        <f t="array" ref="E290:E301">TRANSPOSE(Data!B26:M26)</f>
        <v>14.295852</v>
      </c>
    </row>
    <row r="291" spans="1:5" x14ac:dyDescent="0.3">
      <c r="A291" s="3">
        <f>Data!$A$26</f>
        <v>45292</v>
      </c>
      <c r="B291" t="str">
        <f t="shared" si="57"/>
        <v>January</v>
      </c>
      <c r="C291">
        <f t="shared" ref="C291:C301" si="62">YEAR(A291)</f>
        <v>2024</v>
      </c>
      <c r="D291" t="str">
        <f t="shared" si="59"/>
        <v>Biggs,OR</v>
      </c>
      <c r="E291" s="69">
        <v>15.355852000000001</v>
      </c>
    </row>
    <row r="292" spans="1:5" x14ac:dyDescent="0.3">
      <c r="A292" s="3">
        <f>Data!$A$26</f>
        <v>45292</v>
      </c>
      <c r="B292" t="str">
        <f t="shared" si="57"/>
        <v>January</v>
      </c>
      <c r="C292">
        <f t="shared" si="62"/>
        <v>2024</v>
      </c>
      <c r="D292" t="str">
        <f t="shared" si="59"/>
        <v>Arlington,OR/Roosevel,WA</v>
      </c>
      <c r="E292" s="69">
        <v>16.635852</v>
      </c>
    </row>
    <row r="293" spans="1:5" x14ac:dyDescent="0.3">
      <c r="A293" s="3">
        <f>Data!$A$26</f>
        <v>45292</v>
      </c>
      <c r="B293" t="str">
        <f t="shared" si="57"/>
        <v>January</v>
      </c>
      <c r="C293">
        <f t="shared" si="62"/>
        <v>2024</v>
      </c>
      <c r="D293" t="str">
        <f t="shared" si="59"/>
        <v>Boardman,OR/Hogue Warner,OR</v>
      </c>
      <c r="E293" s="69">
        <v>16.785851999999998</v>
      </c>
    </row>
    <row r="294" spans="1:5" x14ac:dyDescent="0.3">
      <c r="A294" s="3">
        <f>Data!$A$26</f>
        <v>45292</v>
      </c>
      <c r="B294" t="str">
        <f t="shared" si="57"/>
        <v>January</v>
      </c>
      <c r="C294">
        <f t="shared" si="62"/>
        <v>2024</v>
      </c>
      <c r="D294" t="str">
        <f t="shared" si="59"/>
        <v>Umatilla, OR</v>
      </c>
      <c r="E294" s="69">
        <v>17.035851999999998</v>
      </c>
    </row>
    <row r="295" spans="1:5" x14ac:dyDescent="0.3">
      <c r="A295" s="3">
        <f>Data!$A$26</f>
        <v>45292</v>
      </c>
      <c r="B295" t="str">
        <f t="shared" si="57"/>
        <v>January</v>
      </c>
      <c r="C295">
        <f t="shared" si="62"/>
        <v>2024</v>
      </c>
      <c r="D295" t="str">
        <f t="shared" si="59"/>
        <v>Port Kelly,WA/Wallula,WA</v>
      </c>
      <c r="E295" s="69">
        <v>17.135852</v>
      </c>
    </row>
    <row r="296" spans="1:5" x14ac:dyDescent="0.3">
      <c r="A296" s="3">
        <f>Data!$A$26</f>
        <v>45292</v>
      </c>
      <c r="B296" t="str">
        <f t="shared" si="57"/>
        <v>January</v>
      </c>
      <c r="C296">
        <f t="shared" si="62"/>
        <v>2024</v>
      </c>
      <c r="D296" t="str">
        <f t="shared" si="59"/>
        <v>Burbank,WA/Kennewick,WA/Pasco,WA</v>
      </c>
      <c r="E296" s="69">
        <v>17.345852000000001</v>
      </c>
    </row>
    <row r="297" spans="1:5" x14ac:dyDescent="0.3">
      <c r="A297" s="3">
        <f>Data!$A$26</f>
        <v>45292</v>
      </c>
      <c r="B297" t="str">
        <f t="shared" si="57"/>
        <v>January</v>
      </c>
      <c r="C297">
        <f t="shared" si="62"/>
        <v>2024</v>
      </c>
      <c r="D297" t="str">
        <f t="shared" si="59"/>
        <v>Sheffler,WA</v>
      </c>
      <c r="E297" s="69">
        <v>18.495851999999999</v>
      </c>
    </row>
    <row r="298" spans="1:5" x14ac:dyDescent="0.3">
      <c r="A298" s="3">
        <f>Data!$A$26</f>
        <v>45292</v>
      </c>
      <c r="B298" t="str">
        <f t="shared" si="57"/>
        <v>January</v>
      </c>
      <c r="C298">
        <f t="shared" si="62"/>
        <v>2024</v>
      </c>
      <c r="D298" t="str">
        <f t="shared" si="59"/>
        <v>Windust,WA/Lower Monumental</v>
      </c>
      <c r="E298" s="69">
        <v>18.525852</v>
      </c>
    </row>
    <row r="299" spans="1:5" x14ac:dyDescent="0.3">
      <c r="A299" s="3">
        <f>Data!$A$26</f>
        <v>45292</v>
      </c>
      <c r="B299" t="str">
        <f t="shared" si="57"/>
        <v>January</v>
      </c>
      <c r="C299">
        <f t="shared" si="62"/>
        <v>2024</v>
      </c>
      <c r="D299" t="str">
        <f t="shared" si="59"/>
        <v>Lyons Ferry,WA</v>
      </c>
      <c r="E299" s="69">
        <v>19.515851999999999</v>
      </c>
    </row>
    <row r="300" spans="1:5" x14ac:dyDescent="0.3">
      <c r="A300" s="3">
        <f>Data!$A$26</f>
        <v>45292</v>
      </c>
      <c r="B300" t="str">
        <f t="shared" si="57"/>
        <v>January</v>
      </c>
      <c r="C300">
        <f t="shared" si="62"/>
        <v>2024</v>
      </c>
      <c r="D300" t="str">
        <f t="shared" si="59"/>
        <v>Central Ferry,WA/Almota, WA</v>
      </c>
      <c r="E300" s="69">
        <v>20.485851999999998</v>
      </c>
    </row>
    <row r="301" spans="1:5" x14ac:dyDescent="0.3">
      <c r="A301" s="3">
        <f>Data!$A$26</f>
        <v>45292</v>
      </c>
      <c r="B301" t="str">
        <f t="shared" si="57"/>
        <v>January</v>
      </c>
      <c r="C301">
        <f t="shared" si="62"/>
        <v>2024</v>
      </c>
      <c r="D301" t="str">
        <f t="shared" si="59"/>
        <v>Lewiston,ID/Clarkston,WA/Wilma,WA</v>
      </c>
      <c r="E301" s="69">
        <v>21.355851999999999</v>
      </c>
    </row>
    <row r="302" spans="1:5" x14ac:dyDescent="0.3">
      <c r="A302" s="3">
        <f>Data!$A$27</f>
        <v>45323</v>
      </c>
      <c r="B302" t="str">
        <f t="shared" si="57"/>
        <v>February</v>
      </c>
      <c r="C302">
        <f t="shared" ref="C302" si="63">YEAR(A302)</f>
        <v>2024</v>
      </c>
      <c r="D302" t="str">
        <f t="shared" si="59"/>
        <v>Dalles,OR</v>
      </c>
      <c r="E302" s="69" cm="1">
        <f t="array" ref="E302:E313">TRANSPOSE(Data!B27:M27)</f>
        <v>13.947225</v>
      </c>
    </row>
    <row r="303" spans="1:5" x14ac:dyDescent="0.3">
      <c r="A303" s="3">
        <f>Data!$A$27</f>
        <v>45323</v>
      </c>
      <c r="B303" t="str">
        <f t="shared" si="57"/>
        <v>February</v>
      </c>
      <c r="C303">
        <f t="shared" ref="C303:C313" si="64">YEAR(A303)</f>
        <v>2024</v>
      </c>
      <c r="D303" t="str">
        <f t="shared" si="59"/>
        <v>Biggs,OR</v>
      </c>
      <c r="E303" s="69">
        <v>15.007225</v>
      </c>
    </row>
    <row r="304" spans="1:5" x14ac:dyDescent="0.3">
      <c r="A304" s="3">
        <f>Data!$A$27</f>
        <v>45323</v>
      </c>
      <c r="B304" t="str">
        <f t="shared" si="57"/>
        <v>February</v>
      </c>
      <c r="C304">
        <f t="shared" si="64"/>
        <v>2024</v>
      </c>
      <c r="D304" t="str">
        <f t="shared" si="59"/>
        <v>Arlington,OR/Roosevel,WA</v>
      </c>
      <c r="E304" s="69">
        <v>16.287224999999999</v>
      </c>
    </row>
    <row r="305" spans="1:5" x14ac:dyDescent="0.3">
      <c r="A305" s="3">
        <f>Data!$A$27</f>
        <v>45323</v>
      </c>
      <c r="B305" t="str">
        <f t="shared" si="57"/>
        <v>February</v>
      </c>
      <c r="C305">
        <f t="shared" si="64"/>
        <v>2024</v>
      </c>
      <c r="D305" t="str">
        <f t="shared" si="59"/>
        <v>Boardman,OR/Hogue Warner,OR</v>
      </c>
      <c r="E305" s="69">
        <v>16.437224999999998</v>
      </c>
    </row>
    <row r="306" spans="1:5" x14ac:dyDescent="0.3">
      <c r="A306" s="3">
        <f>Data!$A$27</f>
        <v>45323</v>
      </c>
      <c r="B306" t="str">
        <f t="shared" si="57"/>
        <v>February</v>
      </c>
      <c r="C306">
        <f t="shared" si="64"/>
        <v>2024</v>
      </c>
      <c r="D306" t="str">
        <f t="shared" si="59"/>
        <v>Umatilla, OR</v>
      </c>
      <c r="E306" s="69">
        <v>16.687224999999998</v>
      </c>
    </row>
    <row r="307" spans="1:5" x14ac:dyDescent="0.3">
      <c r="A307" s="3">
        <f>Data!$A$27</f>
        <v>45323</v>
      </c>
      <c r="B307" t="str">
        <f t="shared" si="57"/>
        <v>February</v>
      </c>
      <c r="C307">
        <f t="shared" si="64"/>
        <v>2024</v>
      </c>
      <c r="D307" t="str">
        <f t="shared" si="59"/>
        <v>Port Kelly,WA/Wallula,WA</v>
      </c>
      <c r="E307" s="69">
        <v>16.787224999999999</v>
      </c>
    </row>
    <row r="308" spans="1:5" x14ac:dyDescent="0.3">
      <c r="A308" s="3">
        <f>Data!$A$27</f>
        <v>45323</v>
      </c>
      <c r="B308" t="str">
        <f t="shared" si="57"/>
        <v>February</v>
      </c>
      <c r="C308">
        <f t="shared" si="64"/>
        <v>2024</v>
      </c>
      <c r="D308" t="str">
        <f t="shared" si="59"/>
        <v>Burbank,WA/Kennewick,WA/Pasco,WA</v>
      </c>
      <c r="E308" s="69">
        <v>16.997225</v>
      </c>
    </row>
    <row r="309" spans="1:5" x14ac:dyDescent="0.3">
      <c r="A309" s="3">
        <f>Data!$A$27</f>
        <v>45323</v>
      </c>
      <c r="B309" t="str">
        <f t="shared" si="57"/>
        <v>February</v>
      </c>
      <c r="C309">
        <f t="shared" si="64"/>
        <v>2024</v>
      </c>
      <c r="D309" t="str">
        <f t="shared" si="59"/>
        <v>Sheffler,WA</v>
      </c>
      <c r="E309" s="69">
        <v>18.147224999999999</v>
      </c>
    </row>
    <row r="310" spans="1:5" x14ac:dyDescent="0.3">
      <c r="A310" s="3">
        <f>Data!$A$27</f>
        <v>45323</v>
      </c>
      <c r="B310" t="str">
        <f t="shared" si="57"/>
        <v>February</v>
      </c>
      <c r="C310">
        <f t="shared" si="64"/>
        <v>2024</v>
      </c>
      <c r="D310" t="str">
        <f t="shared" si="59"/>
        <v>Windust,WA/Lower Monumental</v>
      </c>
      <c r="E310" s="69">
        <v>18.177225</v>
      </c>
    </row>
    <row r="311" spans="1:5" x14ac:dyDescent="0.3">
      <c r="A311" s="3">
        <f>Data!$A$27</f>
        <v>45323</v>
      </c>
      <c r="B311" t="str">
        <f t="shared" si="57"/>
        <v>February</v>
      </c>
      <c r="C311">
        <f t="shared" si="64"/>
        <v>2024</v>
      </c>
      <c r="D311" t="str">
        <f t="shared" si="59"/>
        <v>Lyons Ferry,WA</v>
      </c>
      <c r="E311" s="69">
        <v>19.167224999999998</v>
      </c>
    </row>
    <row r="312" spans="1:5" x14ac:dyDescent="0.3">
      <c r="A312" s="3">
        <f>Data!$A$27</f>
        <v>45323</v>
      </c>
      <c r="B312" t="str">
        <f t="shared" si="57"/>
        <v>February</v>
      </c>
      <c r="C312">
        <f t="shared" si="64"/>
        <v>2024</v>
      </c>
      <c r="D312" t="str">
        <f t="shared" si="59"/>
        <v>Central Ferry,WA/Almota, WA</v>
      </c>
      <c r="E312" s="69">
        <v>20.137224999999997</v>
      </c>
    </row>
    <row r="313" spans="1:5" x14ac:dyDescent="0.3">
      <c r="A313" s="3">
        <f>Data!$A$27</f>
        <v>45323</v>
      </c>
      <c r="B313" t="str">
        <f t="shared" si="57"/>
        <v>February</v>
      </c>
      <c r="C313">
        <f t="shared" si="64"/>
        <v>2024</v>
      </c>
      <c r="D313" t="str">
        <f t="shared" si="59"/>
        <v>Lewiston,ID/Clarkston,WA/Wilma,WA</v>
      </c>
      <c r="E313" s="69">
        <v>21.007224999999998</v>
      </c>
    </row>
    <row r="314" spans="1:5" x14ac:dyDescent="0.3">
      <c r="A314" s="3">
        <f>Data!$A$28</f>
        <v>45352</v>
      </c>
      <c r="B314" t="str">
        <f t="shared" si="57"/>
        <v>March</v>
      </c>
      <c r="C314">
        <f t="shared" ref="C314" si="65">YEAR(A314)</f>
        <v>2024</v>
      </c>
      <c r="D314" t="str">
        <f t="shared" si="59"/>
        <v>Dalles,OR</v>
      </c>
      <c r="E314" s="69" cm="1">
        <f t="array" ref="E314:E325">TRANSPOSE(Data!B28:M28)</f>
        <v>13.7715</v>
      </c>
    </row>
    <row r="315" spans="1:5" x14ac:dyDescent="0.3">
      <c r="A315" s="3">
        <f>Data!$A$28</f>
        <v>45352</v>
      </c>
      <c r="B315" t="str">
        <f t="shared" si="57"/>
        <v>March</v>
      </c>
      <c r="C315">
        <f t="shared" ref="C315:C325" si="66">YEAR(A315)</f>
        <v>2024</v>
      </c>
      <c r="D315" t="str">
        <f t="shared" si="59"/>
        <v>Biggs,OR</v>
      </c>
      <c r="E315" s="69">
        <v>14.8315</v>
      </c>
    </row>
    <row r="316" spans="1:5" x14ac:dyDescent="0.3">
      <c r="A316" s="3">
        <f>Data!$A$28</f>
        <v>45352</v>
      </c>
      <c r="B316" t="str">
        <f t="shared" si="57"/>
        <v>March</v>
      </c>
      <c r="C316">
        <f t="shared" si="66"/>
        <v>2024</v>
      </c>
      <c r="D316" t="str">
        <f t="shared" si="59"/>
        <v>Arlington,OR/Roosevel,WA</v>
      </c>
      <c r="E316" s="69">
        <v>16.111499999999999</v>
      </c>
    </row>
    <row r="317" spans="1:5" x14ac:dyDescent="0.3">
      <c r="A317" s="3">
        <f>Data!$A$28</f>
        <v>45352</v>
      </c>
      <c r="B317" t="str">
        <f t="shared" si="57"/>
        <v>March</v>
      </c>
      <c r="C317">
        <f t="shared" si="66"/>
        <v>2024</v>
      </c>
      <c r="D317" t="str">
        <f t="shared" si="59"/>
        <v>Boardman,OR/Hogue Warner,OR</v>
      </c>
      <c r="E317" s="69">
        <v>16.261499999999998</v>
      </c>
    </row>
    <row r="318" spans="1:5" x14ac:dyDescent="0.3">
      <c r="A318" s="3">
        <f>Data!$A$28</f>
        <v>45352</v>
      </c>
      <c r="B318" t="str">
        <f t="shared" si="57"/>
        <v>March</v>
      </c>
      <c r="C318">
        <f t="shared" si="66"/>
        <v>2024</v>
      </c>
      <c r="D318" t="str">
        <f t="shared" si="59"/>
        <v>Umatilla, OR</v>
      </c>
      <c r="E318" s="69">
        <v>16.511499999999998</v>
      </c>
    </row>
    <row r="319" spans="1:5" x14ac:dyDescent="0.3">
      <c r="A319" s="3">
        <f>Data!$A$28</f>
        <v>45352</v>
      </c>
      <c r="B319" t="str">
        <f t="shared" si="57"/>
        <v>March</v>
      </c>
      <c r="C319">
        <f t="shared" si="66"/>
        <v>2024</v>
      </c>
      <c r="D319" t="str">
        <f t="shared" si="59"/>
        <v>Port Kelly,WA/Wallula,WA</v>
      </c>
      <c r="E319" s="69">
        <v>16.611499999999999</v>
      </c>
    </row>
    <row r="320" spans="1:5" x14ac:dyDescent="0.3">
      <c r="A320" s="3">
        <f>Data!$A$28</f>
        <v>45352</v>
      </c>
      <c r="B320" t="str">
        <f t="shared" si="57"/>
        <v>March</v>
      </c>
      <c r="C320">
        <f t="shared" si="66"/>
        <v>2024</v>
      </c>
      <c r="D320" t="str">
        <f t="shared" si="59"/>
        <v>Burbank,WA/Kennewick,WA/Pasco,WA</v>
      </c>
      <c r="E320" s="69">
        <v>16.8215</v>
      </c>
    </row>
    <row r="321" spans="1:5" x14ac:dyDescent="0.3">
      <c r="A321" s="3">
        <f>Data!$A$28</f>
        <v>45352</v>
      </c>
      <c r="B321" t="str">
        <f t="shared" si="57"/>
        <v>March</v>
      </c>
      <c r="C321">
        <f t="shared" si="66"/>
        <v>2024</v>
      </c>
      <c r="D321" t="str">
        <f t="shared" si="59"/>
        <v>Sheffler,WA</v>
      </c>
      <c r="E321" s="69">
        <v>17.971499999999999</v>
      </c>
    </row>
    <row r="322" spans="1:5" x14ac:dyDescent="0.3">
      <c r="A322" s="3">
        <f>Data!$A$28</f>
        <v>45352</v>
      </c>
      <c r="B322" t="str">
        <f t="shared" si="57"/>
        <v>March</v>
      </c>
      <c r="C322">
        <f t="shared" si="66"/>
        <v>2024</v>
      </c>
      <c r="D322" t="str">
        <f t="shared" si="59"/>
        <v>Windust,WA/Lower Monumental</v>
      </c>
      <c r="E322" s="69">
        <v>18.0015</v>
      </c>
    </row>
    <row r="323" spans="1:5" x14ac:dyDescent="0.3">
      <c r="A323" s="3">
        <f>Data!$A$28</f>
        <v>45352</v>
      </c>
      <c r="B323" t="str">
        <f t="shared" si="57"/>
        <v>March</v>
      </c>
      <c r="C323">
        <f t="shared" si="66"/>
        <v>2024</v>
      </c>
      <c r="D323" t="str">
        <f t="shared" si="59"/>
        <v>Lyons Ferry,WA</v>
      </c>
      <c r="E323" s="69">
        <v>18.991500000000002</v>
      </c>
    </row>
    <row r="324" spans="1:5" x14ac:dyDescent="0.3">
      <c r="A324" s="3">
        <f>Data!$A$28</f>
        <v>45352</v>
      </c>
      <c r="B324" t="str">
        <f t="shared" si="57"/>
        <v>March</v>
      </c>
      <c r="C324">
        <f t="shared" si="66"/>
        <v>2024</v>
      </c>
      <c r="D324" t="str">
        <f t="shared" si="59"/>
        <v>Central Ferry,WA/Almota, WA</v>
      </c>
      <c r="E324" s="69">
        <v>19.961500000000001</v>
      </c>
    </row>
    <row r="325" spans="1:5" x14ac:dyDescent="0.3">
      <c r="A325" s="3">
        <f>Data!$A$28</f>
        <v>45352</v>
      </c>
      <c r="B325" t="str">
        <f t="shared" si="57"/>
        <v>March</v>
      </c>
      <c r="C325">
        <f t="shared" si="66"/>
        <v>2024</v>
      </c>
      <c r="D325" t="str">
        <f t="shared" si="59"/>
        <v>Lewiston,ID/Clarkston,WA/Wilma,WA</v>
      </c>
      <c r="E325" s="69">
        <v>20.831499999999998</v>
      </c>
    </row>
    <row r="326" spans="1:5" x14ac:dyDescent="0.3">
      <c r="A326" s="3">
        <f>Data!$A$29</f>
        <v>45383</v>
      </c>
      <c r="B326" t="str">
        <f t="shared" si="57"/>
        <v>April</v>
      </c>
      <c r="C326">
        <f t="shared" ref="C326" si="67">YEAR(A326)</f>
        <v>2024</v>
      </c>
      <c r="D326" t="str">
        <f t="shared" si="59"/>
        <v>Dalles,OR</v>
      </c>
      <c r="E326" s="69" cm="1">
        <f t="array" ref="E326:E337">TRANSPOSE(Data!B29:M29)</f>
        <v>13.876474999999999</v>
      </c>
    </row>
    <row r="327" spans="1:5" x14ac:dyDescent="0.3">
      <c r="A327" s="3">
        <f>Data!$A$29</f>
        <v>45383</v>
      </c>
      <c r="B327" t="str">
        <f t="shared" si="57"/>
        <v>April</v>
      </c>
      <c r="C327">
        <f t="shared" ref="C327:C337" si="68">YEAR(A327)</f>
        <v>2024</v>
      </c>
      <c r="D327" t="str">
        <f t="shared" si="59"/>
        <v>Biggs,OR</v>
      </c>
      <c r="E327" s="69">
        <v>14.936475</v>
      </c>
    </row>
    <row r="328" spans="1:5" x14ac:dyDescent="0.3">
      <c r="A328" s="3">
        <f>Data!$A$29</f>
        <v>45383</v>
      </c>
      <c r="B328" t="str">
        <f t="shared" si="57"/>
        <v>April</v>
      </c>
      <c r="C328">
        <f t="shared" si="68"/>
        <v>2024</v>
      </c>
      <c r="D328" t="str">
        <f t="shared" si="59"/>
        <v>Arlington,OR/Roosevel,WA</v>
      </c>
      <c r="E328" s="69">
        <v>16.216474999999999</v>
      </c>
    </row>
    <row r="329" spans="1:5" x14ac:dyDescent="0.3">
      <c r="A329" s="3">
        <f>Data!$A$29</f>
        <v>45383</v>
      </c>
      <c r="B329" t="str">
        <f t="shared" si="57"/>
        <v>April</v>
      </c>
      <c r="C329">
        <f t="shared" si="68"/>
        <v>2024</v>
      </c>
      <c r="D329" t="str">
        <f t="shared" si="59"/>
        <v>Boardman,OR/Hogue Warner,OR</v>
      </c>
      <c r="E329" s="69">
        <v>16.366475000000001</v>
      </c>
    </row>
    <row r="330" spans="1:5" x14ac:dyDescent="0.3">
      <c r="A330" s="3">
        <f>Data!$A$29</f>
        <v>45383</v>
      </c>
      <c r="B330" t="str">
        <f t="shared" si="57"/>
        <v>April</v>
      </c>
      <c r="C330">
        <f t="shared" si="68"/>
        <v>2024</v>
      </c>
      <c r="D330" t="str">
        <f t="shared" si="59"/>
        <v>Umatilla, OR</v>
      </c>
      <c r="E330" s="69">
        <v>16.616475000000001</v>
      </c>
    </row>
    <row r="331" spans="1:5" x14ac:dyDescent="0.3">
      <c r="A331" s="3">
        <f>Data!$A$29</f>
        <v>45383</v>
      </c>
      <c r="B331" t="str">
        <f t="shared" si="57"/>
        <v>April</v>
      </c>
      <c r="C331">
        <f t="shared" si="68"/>
        <v>2024</v>
      </c>
      <c r="D331" t="str">
        <f t="shared" si="59"/>
        <v>Port Kelly,WA/Wallula,WA</v>
      </c>
      <c r="E331" s="69">
        <v>16.716474999999999</v>
      </c>
    </row>
    <row r="332" spans="1:5" x14ac:dyDescent="0.3">
      <c r="A332" s="3">
        <f>Data!$A$29</f>
        <v>45383</v>
      </c>
      <c r="B332" t="str">
        <f t="shared" si="57"/>
        <v>April</v>
      </c>
      <c r="C332">
        <f t="shared" si="68"/>
        <v>2024</v>
      </c>
      <c r="D332" t="str">
        <f t="shared" si="59"/>
        <v>Burbank,WA/Kennewick,WA/Pasco,WA</v>
      </c>
      <c r="E332" s="69">
        <v>16.926475</v>
      </c>
    </row>
    <row r="333" spans="1:5" x14ac:dyDescent="0.3">
      <c r="A333" s="3">
        <f>Data!$A$29</f>
        <v>45383</v>
      </c>
      <c r="B333" t="str">
        <f t="shared" si="57"/>
        <v>April</v>
      </c>
      <c r="C333">
        <f t="shared" si="68"/>
        <v>2024</v>
      </c>
      <c r="D333" t="str">
        <f t="shared" si="59"/>
        <v>Sheffler,WA</v>
      </c>
      <c r="E333" s="69">
        <v>18.076475000000002</v>
      </c>
    </row>
    <row r="334" spans="1:5" x14ac:dyDescent="0.3">
      <c r="A334" s="3">
        <f>Data!$A$29</f>
        <v>45383</v>
      </c>
      <c r="B334" t="str">
        <f t="shared" si="57"/>
        <v>April</v>
      </c>
      <c r="C334">
        <f t="shared" si="68"/>
        <v>2024</v>
      </c>
      <c r="D334" t="str">
        <f t="shared" si="59"/>
        <v>Windust,WA/Lower Monumental</v>
      </c>
      <c r="E334" s="69">
        <v>18.106475</v>
      </c>
    </row>
    <row r="335" spans="1:5" x14ac:dyDescent="0.3">
      <c r="A335" s="3">
        <f>Data!$A$29</f>
        <v>45383</v>
      </c>
      <c r="B335" t="str">
        <f t="shared" si="57"/>
        <v>April</v>
      </c>
      <c r="C335">
        <f t="shared" si="68"/>
        <v>2024</v>
      </c>
      <c r="D335" t="str">
        <f t="shared" si="59"/>
        <v>Lyons Ferry,WA</v>
      </c>
      <c r="E335" s="69">
        <v>19.096474999999998</v>
      </c>
    </row>
    <row r="336" spans="1:5" x14ac:dyDescent="0.3">
      <c r="A336" s="3">
        <f>Data!$A$29</f>
        <v>45383</v>
      </c>
      <c r="B336" t="str">
        <f t="shared" si="57"/>
        <v>April</v>
      </c>
      <c r="C336">
        <f t="shared" si="68"/>
        <v>2024</v>
      </c>
      <c r="D336" t="str">
        <f t="shared" si="59"/>
        <v>Central Ferry,WA/Almota, WA</v>
      </c>
      <c r="E336" s="69">
        <v>20.066474999999997</v>
      </c>
    </row>
    <row r="337" spans="1:5" x14ac:dyDescent="0.3">
      <c r="A337" s="3">
        <f>Data!$A$29</f>
        <v>45383</v>
      </c>
      <c r="B337" t="str">
        <f t="shared" si="57"/>
        <v>April</v>
      </c>
      <c r="C337">
        <f t="shared" si="68"/>
        <v>2024</v>
      </c>
      <c r="D337" t="str">
        <f t="shared" si="59"/>
        <v>Lewiston,ID/Clarkston,WA/Wilma,WA</v>
      </c>
      <c r="E337" s="69">
        <v>20.936475000000002</v>
      </c>
    </row>
    <row r="338" spans="1:5" x14ac:dyDescent="0.3">
      <c r="A338" s="3">
        <f>Data!$A$30</f>
        <v>45413</v>
      </c>
      <c r="B338" t="str">
        <f t="shared" si="57"/>
        <v>May</v>
      </c>
      <c r="C338">
        <f t="shared" ref="C338" si="69">YEAR(A338)</f>
        <v>2024</v>
      </c>
      <c r="D338" t="str">
        <f t="shared" si="59"/>
        <v>Dalles,OR</v>
      </c>
      <c r="E338" s="69" cm="1">
        <f t="array" ref="E338:E349">TRANSPOSE(Data!B30:M30)</f>
        <v>13.864643999999998</v>
      </c>
    </row>
    <row r="339" spans="1:5" x14ac:dyDescent="0.3">
      <c r="A339" s="3">
        <f>Data!$A$30</f>
        <v>45413</v>
      </c>
      <c r="B339" t="str">
        <f t="shared" si="57"/>
        <v>May</v>
      </c>
      <c r="C339">
        <f t="shared" ref="C339:C349" si="70">YEAR(A339)</f>
        <v>2024</v>
      </c>
      <c r="D339" t="str">
        <f t="shared" si="59"/>
        <v>Biggs,OR</v>
      </c>
      <c r="E339" s="69">
        <v>14.924644000000001</v>
      </c>
    </row>
    <row r="340" spans="1:5" x14ac:dyDescent="0.3">
      <c r="A340" s="3">
        <f>Data!$A$30</f>
        <v>45413</v>
      </c>
      <c r="B340" t="str">
        <f t="shared" si="57"/>
        <v>May</v>
      </c>
      <c r="C340">
        <f t="shared" si="70"/>
        <v>2024</v>
      </c>
      <c r="D340" t="str">
        <f t="shared" si="59"/>
        <v>Arlington,OR/Roosevel,WA</v>
      </c>
      <c r="E340" s="69">
        <v>16.204643999999998</v>
      </c>
    </row>
    <row r="341" spans="1:5" x14ac:dyDescent="0.3">
      <c r="A341" s="3">
        <f>Data!$A$30</f>
        <v>45413</v>
      </c>
      <c r="B341" t="str">
        <f t="shared" si="57"/>
        <v>May</v>
      </c>
      <c r="C341">
        <f t="shared" si="70"/>
        <v>2024</v>
      </c>
      <c r="D341" t="str">
        <f t="shared" si="59"/>
        <v>Boardman,OR/Hogue Warner,OR</v>
      </c>
      <c r="E341" s="69">
        <v>16.354644</v>
      </c>
    </row>
    <row r="342" spans="1:5" x14ac:dyDescent="0.3">
      <c r="A342" s="3">
        <f>Data!$A$30</f>
        <v>45413</v>
      </c>
      <c r="B342" t="str">
        <f t="shared" si="57"/>
        <v>May</v>
      </c>
      <c r="C342">
        <f t="shared" si="70"/>
        <v>2024</v>
      </c>
      <c r="D342" t="str">
        <f t="shared" si="59"/>
        <v>Umatilla, OR</v>
      </c>
      <c r="E342" s="69">
        <v>16.604644</v>
      </c>
    </row>
    <row r="343" spans="1:5" x14ac:dyDescent="0.3">
      <c r="A343" s="3">
        <f>Data!$A$30</f>
        <v>45413</v>
      </c>
      <c r="B343" t="str">
        <f t="shared" ref="B343:B385" si="71">TEXT(A343,"mmmm")</f>
        <v>May</v>
      </c>
      <c r="C343">
        <f t="shared" si="70"/>
        <v>2024</v>
      </c>
      <c r="D343" t="str">
        <f t="shared" ref="D343:D406" si="72">D331</f>
        <v>Port Kelly,WA/Wallula,WA</v>
      </c>
      <c r="E343" s="69">
        <v>16.704643999999998</v>
      </c>
    </row>
    <row r="344" spans="1:5" x14ac:dyDescent="0.3">
      <c r="A344" s="3">
        <f>Data!$A$30</f>
        <v>45413</v>
      </c>
      <c r="B344" t="str">
        <f t="shared" si="71"/>
        <v>May</v>
      </c>
      <c r="C344">
        <f t="shared" si="70"/>
        <v>2024</v>
      </c>
      <c r="D344" t="str">
        <f t="shared" si="72"/>
        <v>Burbank,WA/Kennewick,WA/Pasco,WA</v>
      </c>
      <c r="E344" s="69">
        <v>16.914643999999999</v>
      </c>
    </row>
    <row r="345" spans="1:5" x14ac:dyDescent="0.3">
      <c r="A345" s="3">
        <f>Data!$A$30</f>
        <v>45413</v>
      </c>
      <c r="B345" t="str">
        <f t="shared" si="71"/>
        <v>May</v>
      </c>
      <c r="C345">
        <f t="shared" si="70"/>
        <v>2024</v>
      </c>
      <c r="D345" t="str">
        <f t="shared" si="72"/>
        <v>Sheffler,WA</v>
      </c>
      <c r="E345" s="69">
        <v>18.064644000000001</v>
      </c>
    </row>
    <row r="346" spans="1:5" x14ac:dyDescent="0.3">
      <c r="A346" s="3">
        <f>Data!$A$30</f>
        <v>45413</v>
      </c>
      <c r="B346" t="str">
        <f t="shared" si="71"/>
        <v>May</v>
      </c>
      <c r="C346">
        <f t="shared" si="70"/>
        <v>2024</v>
      </c>
      <c r="D346" t="str">
        <f t="shared" si="72"/>
        <v>Windust,WA/Lower Monumental</v>
      </c>
      <c r="E346" s="69">
        <v>18.094643999999999</v>
      </c>
    </row>
    <row r="347" spans="1:5" x14ac:dyDescent="0.3">
      <c r="A347" s="3">
        <f>Data!$A$30</f>
        <v>45413</v>
      </c>
      <c r="B347" t="str">
        <f t="shared" si="71"/>
        <v>May</v>
      </c>
      <c r="C347">
        <f t="shared" si="70"/>
        <v>2024</v>
      </c>
      <c r="D347" t="str">
        <f t="shared" si="72"/>
        <v>Lyons Ferry,WA</v>
      </c>
      <c r="E347" s="69">
        <v>19.084644000000001</v>
      </c>
    </row>
    <row r="348" spans="1:5" x14ac:dyDescent="0.3">
      <c r="A348" s="3">
        <f>Data!$A$30</f>
        <v>45413</v>
      </c>
      <c r="B348" t="str">
        <f t="shared" si="71"/>
        <v>May</v>
      </c>
      <c r="C348">
        <f t="shared" si="70"/>
        <v>2024</v>
      </c>
      <c r="D348" t="str">
        <f t="shared" si="72"/>
        <v>Central Ferry,WA/Almota, WA</v>
      </c>
      <c r="E348" s="69">
        <v>20.054644</v>
      </c>
    </row>
    <row r="349" spans="1:5" x14ac:dyDescent="0.3">
      <c r="A349" s="3">
        <f>Data!$A$30</f>
        <v>45413</v>
      </c>
      <c r="B349" t="str">
        <f t="shared" si="71"/>
        <v>May</v>
      </c>
      <c r="C349">
        <f t="shared" si="70"/>
        <v>2024</v>
      </c>
      <c r="D349" t="str">
        <f t="shared" si="72"/>
        <v>Lewiston,ID/Clarkston,WA/Wilma,WA</v>
      </c>
      <c r="E349" s="69">
        <v>20.924644000000001</v>
      </c>
    </row>
    <row r="350" spans="1:5" x14ac:dyDescent="0.3">
      <c r="A350" s="3">
        <f>Data!$A$31</f>
        <v>45444</v>
      </c>
      <c r="B350" t="str">
        <f t="shared" si="71"/>
        <v>June</v>
      </c>
      <c r="C350">
        <f t="shared" ref="C350" si="73">YEAR(A350)</f>
        <v>2024</v>
      </c>
      <c r="D350" t="str">
        <f t="shared" si="72"/>
        <v>Dalles,OR</v>
      </c>
      <c r="E350" s="69" cm="1">
        <f t="array" ref="E350:E361">TRANSPOSE(Data!B31:M31)</f>
        <v>14.090164999999999</v>
      </c>
    </row>
    <row r="351" spans="1:5" x14ac:dyDescent="0.3">
      <c r="A351" s="3">
        <f>Data!$A$31</f>
        <v>45444</v>
      </c>
      <c r="B351" t="str">
        <f t="shared" si="71"/>
        <v>June</v>
      </c>
      <c r="C351">
        <f t="shared" ref="C351:C361" si="74">YEAR(A351)</f>
        <v>2024</v>
      </c>
      <c r="D351" t="str">
        <f t="shared" si="72"/>
        <v>Biggs,OR</v>
      </c>
      <c r="E351" s="69">
        <v>15.150164999999999</v>
      </c>
    </row>
    <row r="352" spans="1:5" x14ac:dyDescent="0.3">
      <c r="A352" s="3">
        <f>Data!$A$31</f>
        <v>45444</v>
      </c>
      <c r="B352" t="str">
        <f t="shared" si="71"/>
        <v>June</v>
      </c>
      <c r="C352">
        <f t="shared" si="74"/>
        <v>2024</v>
      </c>
      <c r="D352" t="str">
        <f t="shared" si="72"/>
        <v>Arlington,OR/Roosevel,WA</v>
      </c>
      <c r="E352" s="69">
        <v>16.430164999999999</v>
      </c>
    </row>
    <row r="353" spans="1:5" x14ac:dyDescent="0.3">
      <c r="A353" s="3">
        <f>Data!$A$31</f>
        <v>45444</v>
      </c>
      <c r="B353" t="str">
        <f t="shared" si="71"/>
        <v>June</v>
      </c>
      <c r="C353">
        <f t="shared" si="74"/>
        <v>2024</v>
      </c>
      <c r="D353" t="str">
        <f t="shared" si="72"/>
        <v>Boardman,OR/Hogue Warner,OR</v>
      </c>
      <c r="E353" s="69">
        <v>16.580165000000001</v>
      </c>
    </row>
    <row r="354" spans="1:5" x14ac:dyDescent="0.3">
      <c r="A354" s="3">
        <f>Data!$A$31</f>
        <v>45444</v>
      </c>
      <c r="B354" t="str">
        <f t="shared" si="71"/>
        <v>June</v>
      </c>
      <c r="C354">
        <f t="shared" si="74"/>
        <v>2024</v>
      </c>
      <c r="D354" t="str">
        <f t="shared" si="72"/>
        <v>Umatilla, OR</v>
      </c>
      <c r="E354" s="69">
        <v>16.830165000000001</v>
      </c>
    </row>
    <row r="355" spans="1:5" x14ac:dyDescent="0.3">
      <c r="A355" s="3">
        <f>Data!$A$31</f>
        <v>45444</v>
      </c>
      <c r="B355" t="str">
        <f t="shared" si="71"/>
        <v>June</v>
      </c>
      <c r="C355">
        <f t="shared" si="74"/>
        <v>2024</v>
      </c>
      <c r="D355" t="str">
        <f t="shared" si="72"/>
        <v>Port Kelly,WA/Wallula,WA</v>
      </c>
      <c r="E355" s="69">
        <v>16.930164999999999</v>
      </c>
    </row>
    <row r="356" spans="1:5" x14ac:dyDescent="0.3">
      <c r="A356" s="3">
        <f>Data!$A$31</f>
        <v>45444</v>
      </c>
      <c r="B356" t="str">
        <f t="shared" si="71"/>
        <v>June</v>
      </c>
      <c r="C356">
        <f t="shared" si="74"/>
        <v>2024</v>
      </c>
      <c r="D356" t="str">
        <f t="shared" si="72"/>
        <v>Burbank,WA/Kennewick,WA/Pasco,WA</v>
      </c>
      <c r="E356" s="69">
        <v>17.140165</v>
      </c>
    </row>
    <row r="357" spans="1:5" x14ac:dyDescent="0.3">
      <c r="A357" s="3">
        <f>Data!$A$31</f>
        <v>45444</v>
      </c>
      <c r="B357" t="str">
        <f t="shared" si="71"/>
        <v>June</v>
      </c>
      <c r="C357">
        <f t="shared" si="74"/>
        <v>2024</v>
      </c>
      <c r="D357" t="str">
        <f t="shared" si="72"/>
        <v>Sheffler,WA</v>
      </c>
      <c r="E357" s="69">
        <v>18.290165000000002</v>
      </c>
    </row>
    <row r="358" spans="1:5" x14ac:dyDescent="0.3">
      <c r="A358" s="3">
        <f>Data!$A$31</f>
        <v>45444</v>
      </c>
      <c r="B358" t="str">
        <f t="shared" si="71"/>
        <v>June</v>
      </c>
      <c r="C358">
        <f t="shared" si="74"/>
        <v>2024</v>
      </c>
      <c r="D358" t="str">
        <f t="shared" si="72"/>
        <v>Windust,WA/Lower Monumental</v>
      </c>
      <c r="E358" s="69">
        <v>18.320164999999999</v>
      </c>
    </row>
    <row r="359" spans="1:5" x14ac:dyDescent="0.3">
      <c r="A359" s="3">
        <f>Data!$A$31</f>
        <v>45444</v>
      </c>
      <c r="B359" t="str">
        <f t="shared" si="71"/>
        <v>June</v>
      </c>
      <c r="C359">
        <f t="shared" si="74"/>
        <v>2024</v>
      </c>
      <c r="D359" t="str">
        <f t="shared" si="72"/>
        <v>Lyons Ferry,WA</v>
      </c>
      <c r="E359" s="69">
        <v>19.310165000000001</v>
      </c>
    </row>
    <row r="360" spans="1:5" x14ac:dyDescent="0.3">
      <c r="A360" s="3">
        <f>Data!$A$31</f>
        <v>45444</v>
      </c>
      <c r="B360" t="str">
        <f t="shared" si="71"/>
        <v>June</v>
      </c>
      <c r="C360">
        <f t="shared" si="74"/>
        <v>2024</v>
      </c>
      <c r="D360" t="str">
        <f t="shared" si="72"/>
        <v>Central Ferry,WA/Almota, WA</v>
      </c>
      <c r="E360" s="69">
        <v>20.280165</v>
      </c>
    </row>
    <row r="361" spans="1:5" x14ac:dyDescent="0.3">
      <c r="A361" s="3">
        <f>Data!$A$31</f>
        <v>45444</v>
      </c>
      <c r="B361" t="str">
        <f t="shared" si="71"/>
        <v>June</v>
      </c>
      <c r="C361">
        <f t="shared" si="74"/>
        <v>2024</v>
      </c>
      <c r="D361" t="str">
        <f t="shared" si="72"/>
        <v>Lewiston,ID/Clarkston,WA/Wilma,WA</v>
      </c>
      <c r="E361" s="69">
        <v>21.150165000000001</v>
      </c>
    </row>
    <row r="362" spans="1:5" x14ac:dyDescent="0.3">
      <c r="A362" s="3">
        <f>Data!$A$32</f>
        <v>45474</v>
      </c>
      <c r="B362" t="str">
        <f t="shared" si="71"/>
        <v>July</v>
      </c>
      <c r="C362">
        <f t="shared" ref="C362" si="75">YEAR(A362)</f>
        <v>2024</v>
      </c>
      <c r="D362" t="str">
        <f t="shared" si="72"/>
        <v>Dalles,OR</v>
      </c>
      <c r="E362" s="69" cm="1">
        <f t="array" ref="E362:E373">TRANSPOSE(Data!B32:M32)</f>
        <v>13.88832</v>
      </c>
    </row>
    <row r="363" spans="1:5" x14ac:dyDescent="0.3">
      <c r="A363" s="3">
        <f>Data!$A$32</f>
        <v>45474</v>
      </c>
      <c r="B363" t="str">
        <f t="shared" si="71"/>
        <v>July</v>
      </c>
      <c r="C363">
        <f t="shared" ref="C363:C373" si="76">YEAR(A363)</f>
        <v>2024</v>
      </c>
      <c r="D363" t="str">
        <f t="shared" si="72"/>
        <v>Biggs,OR</v>
      </c>
      <c r="E363" s="69">
        <v>14.948320000000001</v>
      </c>
    </row>
    <row r="364" spans="1:5" x14ac:dyDescent="0.3">
      <c r="A364" s="3">
        <f>Data!$A$32</f>
        <v>45474</v>
      </c>
      <c r="B364" t="str">
        <f t="shared" si="71"/>
        <v>July</v>
      </c>
      <c r="C364">
        <f t="shared" si="76"/>
        <v>2024</v>
      </c>
      <c r="D364" t="str">
        <f t="shared" si="72"/>
        <v>Arlington,OR/Roosevel,WA</v>
      </c>
      <c r="E364" s="69">
        <v>16.22832</v>
      </c>
    </row>
    <row r="365" spans="1:5" x14ac:dyDescent="0.3">
      <c r="A365" s="3">
        <f>Data!$A$32</f>
        <v>45474</v>
      </c>
      <c r="B365" t="str">
        <f t="shared" si="71"/>
        <v>July</v>
      </c>
      <c r="C365">
        <f t="shared" si="76"/>
        <v>2024</v>
      </c>
      <c r="D365" t="str">
        <f t="shared" si="72"/>
        <v>Boardman,OR/Hogue Warner,OR</v>
      </c>
      <c r="E365" s="69">
        <v>16.378319999999999</v>
      </c>
    </row>
    <row r="366" spans="1:5" x14ac:dyDescent="0.3">
      <c r="A366" s="3">
        <f>Data!$A$32</f>
        <v>45474</v>
      </c>
      <c r="B366" t="str">
        <f t="shared" si="71"/>
        <v>July</v>
      </c>
      <c r="C366">
        <f t="shared" si="76"/>
        <v>2024</v>
      </c>
      <c r="D366" t="str">
        <f t="shared" si="72"/>
        <v>Umatilla, OR</v>
      </c>
      <c r="E366" s="69">
        <v>16.628319999999999</v>
      </c>
    </row>
    <row r="367" spans="1:5" x14ac:dyDescent="0.3">
      <c r="A367" s="3">
        <f>Data!$A$32</f>
        <v>45474</v>
      </c>
      <c r="B367" t="str">
        <f t="shared" si="71"/>
        <v>July</v>
      </c>
      <c r="C367">
        <f t="shared" si="76"/>
        <v>2024</v>
      </c>
      <c r="D367" t="str">
        <f t="shared" si="72"/>
        <v>Port Kelly,WA/Wallula,WA</v>
      </c>
      <c r="E367" s="69">
        <v>16.72832</v>
      </c>
    </row>
    <row r="368" spans="1:5" x14ac:dyDescent="0.3">
      <c r="A368" s="3">
        <f>Data!$A$32</f>
        <v>45474</v>
      </c>
      <c r="B368" t="str">
        <f t="shared" si="71"/>
        <v>July</v>
      </c>
      <c r="C368">
        <f t="shared" si="76"/>
        <v>2024</v>
      </c>
      <c r="D368" t="str">
        <f t="shared" si="72"/>
        <v>Burbank,WA/Kennewick,WA/Pasco,WA</v>
      </c>
      <c r="E368" s="69">
        <v>16.938320000000001</v>
      </c>
    </row>
    <row r="369" spans="1:5" x14ac:dyDescent="0.3">
      <c r="A369" s="3">
        <f>Data!$A$32</f>
        <v>45474</v>
      </c>
      <c r="B369" t="str">
        <f t="shared" si="71"/>
        <v>July</v>
      </c>
      <c r="C369">
        <f t="shared" si="76"/>
        <v>2024</v>
      </c>
      <c r="D369" t="str">
        <f t="shared" si="72"/>
        <v>Sheffler,WA</v>
      </c>
      <c r="E369" s="69">
        <v>18.08832</v>
      </c>
    </row>
    <row r="370" spans="1:5" x14ac:dyDescent="0.3">
      <c r="A370" s="3">
        <f>Data!$A$32</f>
        <v>45474</v>
      </c>
      <c r="B370" t="str">
        <f t="shared" si="71"/>
        <v>July</v>
      </c>
      <c r="C370">
        <f t="shared" si="76"/>
        <v>2024</v>
      </c>
      <c r="D370" t="str">
        <f t="shared" si="72"/>
        <v>Windust,WA/Lower Monumental</v>
      </c>
      <c r="E370" s="69">
        <v>18.118320000000001</v>
      </c>
    </row>
    <row r="371" spans="1:5" x14ac:dyDescent="0.3">
      <c r="A371" s="3">
        <f>Data!$A$32</f>
        <v>45474</v>
      </c>
      <c r="B371" t="str">
        <f t="shared" si="71"/>
        <v>July</v>
      </c>
      <c r="C371">
        <f t="shared" si="76"/>
        <v>2024</v>
      </c>
      <c r="D371" t="str">
        <f t="shared" si="72"/>
        <v>Lyons Ferry,WA</v>
      </c>
      <c r="E371" s="69">
        <v>19.108319999999999</v>
      </c>
    </row>
    <row r="372" spans="1:5" x14ac:dyDescent="0.3">
      <c r="A372" s="3">
        <f>Data!$A$32</f>
        <v>45474</v>
      </c>
      <c r="B372" t="str">
        <f t="shared" si="71"/>
        <v>July</v>
      </c>
      <c r="C372">
        <f t="shared" si="76"/>
        <v>2024</v>
      </c>
      <c r="D372" t="str">
        <f t="shared" si="72"/>
        <v>Central Ferry,WA/Almota, WA</v>
      </c>
      <c r="E372" s="69">
        <v>20.078319999999998</v>
      </c>
    </row>
    <row r="373" spans="1:5" x14ac:dyDescent="0.3">
      <c r="A373" s="3">
        <f>Data!$A$32</f>
        <v>45474</v>
      </c>
      <c r="B373" t="str">
        <f t="shared" si="71"/>
        <v>July</v>
      </c>
      <c r="C373">
        <f t="shared" si="76"/>
        <v>2024</v>
      </c>
      <c r="D373" t="str">
        <f t="shared" si="72"/>
        <v>Lewiston,ID/Clarkston,WA/Wilma,WA</v>
      </c>
      <c r="E373" s="69">
        <v>20.948319999999999</v>
      </c>
    </row>
    <row r="374" spans="1:5" x14ac:dyDescent="0.3">
      <c r="A374" s="3">
        <f>Data!$A$33</f>
        <v>45505</v>
      </c>
      <c r="B374" t="str">
        <f t="shared" si="71"/>
        <v>August</v>
      </c>
      <c r="C374">
        <f t="shared" ref="C374" si="77">YEAR(A374)</f>
        <v>2024</v>
      </c>
      <c r="D374" t="str">
        <f t="shared" si="72"/>
        <v>Dalles,OR</v>
      </c>
      <c r="E374" s="69" cm="1">
        <f t="array" ref="E374:E385">TRANSPOSE(Data!B33:M33)</f>
        <v>14.444479000000001</v>
      </c>
    </row>
    <row r="375" spans="1:5" x14ac:dyDescent="0.3">
      <c r="A375" s="3">
        <f>Data!$A$33</f>
        <v>45505</v>
      </c>
      <c r="B375" t="str">
        <f t="shared" si="71"/>
        <v>August</v>
      </c>
      <c r="C375">
        <f t="shared" ref="C375:C385" si="78">YEAR(A375)</f>
        <v>2024</v>
      </c>
      <c r="D375" t="str">
        <f t="shared" si="72"/>
        <v>Biggs,OR</v>
      </c>
      <c r="E375" s="69">
        <v>15.544479000000001</v>
      </c>
    </row>
    <row r="376" spans="1:5" x14ac:dyDescent="0.3">
      <c r="A376" s="3">
        <f>Data!$A$33</f>
        <v>45505</v>
      </c>
      <c r="B376" t="str">
        <f t="shared" si="71"/>
        <v>August</v>
      </c>
      <c r="C376">
        <f t="shared" si="78"/>
        <v>2024</v>
      </c>
      <c r="D376" t="str">
        <f t="shared" si="72"/>
        <v>Arlington,OR/Roosevel,WA</v>
      </c>
      <c r="E376" s="69">
        <v>16.874479000000001</v>
      </c>
    </row>
    <row r="377" spans="1:5" x14ac:dyDescent="0.3">
      <c r="A377" s="3">
        <f>Data!$A$33</f>
        <v>45505</v>
      </c>
      <c r="B377" t="str">
        <f t="shared" si="71"/>
        <v>August</v>
      </c>
      <c r="C377">
        <f t="shared" si="78"/>
        <v>2024</v>
      </c>
      <c r="D377" t="str">
        <f t="shared" si="72"/>
        <v>Boardman,OR/Hogue Warner,OR</v>
      </c>
      <c r="E377" s="69">
        <v>17.034479000000001</v>
      </c>
    </row>
    <row r="378" spans="1:5" x14ac:dyDescent="0.3">
      <c r="A378" s="3">
        <f>Data!$A$33</f>
        <v>45505</v>
      </c>
      <c r="B378" t="str">
        <f t="shared" si="71"/>
        <v>August</v>
      </c>
      <c r="C378">
        <f t="shared" si="78"/>
        <v>2024</v>
      </c>
      <c r="D378" t="str">
        <f t="shared" si="72"/>
        <v>Umatilla, OR</v>
      </c>
      <c r="E378" s="69">
        <v>17.294478999999999</v>
      </c>
    </row>
    <row r="379" spans="1:5" x14ac:dyDescent="0.3">
      <c r="A379" s="3">
        <f>Data!$A$33</f>
        <v>45505</v>
      </c>
      <c r="B379" t="str">
        <f t="shared" si="71"/>
        <v>August</v>
      </c>
      <c r="C379">
        <f t="shared" si="78"/>
        <v>2024</v>
      </c>
      <c r="D379" t="str">
        <f t="shared" si="72"/>
        <v>Port Kelly,WA/Wallula,WA</v>
      </c>
      <c r="E379" s="69">
        <v>17.394479</v>
      </c>
    </row>
    <row r="380" spans="1:5" x14ac:dyDescent="0.3">
      <c r="A380" s="3">
        <f>Data!$A$33</f>
        <v>45505</v>
      </c>
      <c r="B380" t="str">
        <f t="shared" si="71"/>
        <v>August</v>
      </c>
      <c r="C380">
        <f t="shared" si="78"/>
        <v>2024</v>
      </c>
      <c r="D380" t="str">
        <f t="shared" si="72"/>
        <v>Burbank,WA/Kennewick,WA/Pasco,WA</v>
      </c>
      <c r="E380" s="69">
        <v>17.614478999999999</v>
      </c>
    </row>
    <row r="381" spans="1:5" x14ac:dyDescent="0.3">
      <c r="A381" s="3">
        <f>Data!$A$33</f>
        <v>45505</v>
      </c>
      <c r="B381" t="str">
        <f t="shared" si="71"/>
        <v>August</v>
      </c>
      <c r="C381">
        <f t="shared" si="78"/>
        <v>2024</v>
      </c>
      <c r="D381" t="str">
        <f t="shared" si="72"/>
        <v>Sheffler,WA</v>
      </c>
      <c r="E381" s="69">
        <v>18.814479000000002</v>
      </c>
    </row>
    <row r="382" spans="1:5" x14ac:dyDescent="0.3">
      <c r="A382" s="3">
        <f>Data!$A$33</f>
        <v>45505</v>
      </c>
      <c r="B382" t="str">
        <f t="shared" si="71"/>
        <v>August</v>
      </c>
      <c r="C382">
        <f t="shared" si="78"/>
        <v>2024</v>
      </c>
      <c r="D382" t="str">
        <f t="shared" si="72"/>
        <v>Windust,WA/Lower Monumental</v>
      </c>
      <c r="E382" s="69">
        <v>18.844479</v>
      </c>
    </row>
    <row r="383" spans="1:5" x14ac:dyDescent="0.3">
      <c r="A383" s="3">
        <f>Data!$A$33</f>
        <v>45505</v>
      </c>
      <c r="B383" t="str">
        <f t="shared" si="71"/>
        <v>August</v>
      </c>
      <c r="C383">
        <f t="shared" si="78"/>
        <v>2024</v>
      </c>
      <c r="D383" t="str">
        <f t="shared" si="72"/>
        <v>Lyons Ferry,WA</v>
      </c>
      <c r="E383" s="69">
        <v>19.874479000000001</v>
      </c>
    </row>
    <row r="384" spans="1:5" x14ac:dyDescent="0.3">
      <c r="A384" s="3">
        <f>Data!$A$33</f>
        <v>45505</v>
      </c>
      <c r="B384" t="str">
        <f t="shared" si="71"/>
        <v>August</v>
      </c>
      <c r="C384">
        <f t="shared" si="78"/>
        <v>2024</v>
      </c>
      <c r="D384" t="str">
        <f t="shared" si="72"/>
        <v>Central Ferry,WA/Almota, WA</v>
      </c>
      <c r="E384" s="69">
        <v>20.884479000000002</v>
      </c>
    </row>
    <row r="385" spans="1:5" x14ac:dyDescent="0.3">
      <c r="A385" s="3">
        <f>Data!$A$33</f>
        <v>45505</v>
      </c>
      <c r="B385" t="str">
        <f t="shared" si="71"/>
        <v>August</v>
      </c>
      <c r="C385">
        <f t="shared" si="78"/>
        <v>2024</v>
      </c>
      <c r="D385" t="str">
        <f t="shared" si="72"/>
        <v>Lewiston,ID/Clarkston,WA/Wilma,WA</v>
      </c>
      <c r="E385" s="69">
        <v>21.784479000000001</v>
      </c>
    </row>
    <row r="386" spans="1:5" x14ac:dyDescent="0.3">
      <c r="A386" s="3">
        <f>Data!$A$34</f>
        <v>45536</v>
      </c>
      <c r="B386" t="str">
        <f t="shared" ref="B386:B395" si="79">TEXT(A386,"mmmm")</f>
        <v>September</v>
      </c>
      <c r="C386">
        <f t="shared" ref="C386:C395" si="80">YEAR(A386)</f>
        <v>2024</v>
      </c>
      <c r="D386" t="str">
        <f t="shared" si="72"/>
        <v>Dalles,OR</v>
      </c>
      <c r="E386" s="69" cm="1">
        <f t="array" ref="E386:E397">TRANSPOSE(Data!B34:M34)</f>
        <v>14.528088</v>
      </c>
    </row>
    <row r="387" spans="1:5" x14ac:dyDescent="0.3">
      <c r="A387" s="3">
        <f>Data!$A$34</f>
        <v>45536</v>
      </c>
      <c r="B387" t="str">
        <f t="shared" si="79"/>
        <v>September</v>
      </c>
      <c r="C387">
        <f t="shared" si="80"/>
        <v>2024</v>
      </c>
      <c r="D387" t="str">
        <f t="shared" si="72"/>
        <v>Biggs,OR</v>
      </c>
      <c r="E387" s="69">
        <v>15.628088</v>
      </c>
    </row>
    <row r="388" spans="1:5" x14ac:dyDescent="0.3">
      <c r="A388" s="3">
        <f>Data!$A$34</f>
        <v>45536</v>
      </c>
      <c r="B388" t="str">
        <f t="shared" si="79"/>
        <v>September</v>
      </c>
      <c r="C388">
        <f t="shared" si="80"/>
        <v>2024</v>
      </c>
      <c r="D388" t="str">
        <f t="shared" si="72"/>
        <v>Arlington,OR/Roosevel,WA</v>
      </c>
      <c r="E388" s="69">
        <v>16.958088</v>
      </c>
    </row>
    <row r="389" spans="1:5" x14ac:dyDescent="0.3">
      <c r="A389" s="3">
        <f>Data!$A$34</f>
        <v>45536</v>
      </c>
      <c r="B389" t="str">
        <f t="shared" si="79"/>
        <v>September</v>
      </c>
      <c r="C389">
        <f t="shared" si="80"/>
        <v>2024</v>
      </c>
      <c r="D389" t="str">
        <f t="shared" si="72"/>
        <v>Boardman,OR/Hogue Warner,OR</v>
      </c>
      <c r="E389" s="69">
        <v>17.118088</v>
      </c>
    </row>
    <row r="390" spans="1:5" x14ac:dyDescent="0.3">
      <c r="A390" s="3">
        <f>Data!$A$34</f>
        <v>45536</v>
      </c>
      <c r="B390" t="str">
        <f t="shared" si="79"/>
        <v>September</v>
      </c>
      <c r="C390">
        <f t="shared" si="80"/>
        <v>2024</v>
      </c>
      <c r="D390" t="str">
        <f t="shared" si="72"/>
        <v>Umatilla, OR</v>
      </c>
      <c r="E390" s="69">
        <v>17.378087999999998</v>
      </c>
    </row>
    <row r="391" spans="1:5" x14ac:dyDescent="0.3">
      <c r="A391" s="3">
        <f>Data!$A$34</f>
        <v>45536</v>
      </c>
      <c r="B391" t="str">
        <f t="shared" si="79"/>
        <v>September</v>
      </c>
      <c r="C391">
        <f t="shared" si="80"/>
        <v>2024</v>
      </c>
      <c r="D391" t="str">
        <f t="shared" si="72"/>
        <v>Port Kelly,WA/Wallula,WA</v>
      </c>
      <c r="E391" s="69">
        <v>17.478088</v>
      </c>
    </row>
    <row r="392" spans="1:5" x14ac:dyDescent="0.3">
      <c r="A392" s="3">
        <f>Data!$A$34</f>
        <v>45536</v>
      </c>
      <c r="B392" t="str">
        <f t="shared" si="79"/>
        <v>September</v>
      </c>
      <c r="C392">
        <f t="shared" si="80"/>
        <v>2024</v>
      </c>
      <c r="D392" t="str">
        <f t="shared" si="72"/>
        <v>Burbank,WA/Kennewick,WA/Pasco,WA</v>
      </c>
      <c r="E392" s="69">
        <v>17.698087999999998</v>
      </c>
    </row>
    <row r="393" spans="1:5" x14ac:dyDescent="0.3">
      <c r="A393" s="3">
        <f>Data!$A$34</f>
        <v>45536</v>
      </c>
      <c r="B393" t="str">
        <f t="shared" si="79"/>
        <v>September</v>
      </c>
      <c r="C393">
        <f t="shared" si="80"/>
        <v>2024</v>
      </c>
      <c r="D393" t="str">
        <f t="shared" si="72"/>
        <v>Sheffler,WA</v>
      </c>
      <c r="E393" s="69">
        <v>18.898088000000001</v>
      </c>
    </row>
    <row r="394" spans="1:5" x14ac:dyDescent="0.3">
      <c r="A394" s="3">
        <f>Data!$A$34</f>
        <v>45536</v>
      </c>
      <c r="B394" t="str">
        <f t="shared" si="79"/>
        <v>September</v>
      </c>
      <c r="C394">
        <f t="shared" si="80"/>
        <v>2024</v>
      </c>
      <c r="D394" t="str">
        <f t="shared" si="72"/>
        <v>Windust,WA/Lower Monumental</v>
      </c>
      <c r="E394" s="69">
        <v>18.928087999999999</v>
      </c>
    </row>
    <row r="395" spans="1:5" x14ac:dyDescent="0.3">
      <c r="A395" s="3">
        <f>Data!$A$34</f>
        <v>45536</v>
      </c>
      <c r="B395" t="str">
        <f t="shared" si="79"/>
        <v>September</v>
      </c>
      <c r="C395">
        <f t="shared" si="80"/>
        <v>2024</v>
      </c>
      <c r="D395" t="str">
        <f t="shared" si="72"/>
        <v>Lyons Ferry,WA</v>
      </c>
      <c r="E395" s="69">
        <v>19.958088</v>
      </c>
    </row>
    <row r="396" spans="1:5" x14ac:dyDescent="0.3">
      <c r="A396" s="3">
        <f>Data!$A$34</f>
        <v>45536</v>
      </c>
      <c r="B396" t="str">
        <f t="shared" ref="B396:B409" si="81">TEXT(A396,"mmmm")</f>
        <v>September</v>
      </c>
      <c r="C396">
        <f t="shared" ref="C396:C409" si="82">YEAR(A396)</f>
        <v>2024</v>
      </c>
      <c r="D396" t="str">
        <f t="shared" si="72"/>
        <v>Central Ferry,WA/Almota, WA</v>
      </c>
      <c r="E396" s="69">
        <v>20.968088000000002</v>
      </c>
    </row>
    <row r="397" spans="1:5" x14ac:dyDescent="0.3">
      <c r="A397" s="3">
        <f>Data!$A$34</f>
        <v>45536</v>
      </c>
      <c r="B397" t="str">
        <f t="shared" si="81"/>
        <v>September</v>
      </c>
      <c r="C397">
        <f t="shared" si="82"/>
        <v>2024</v>
      </c>
      <c r="D397" t="str">
        <f t="shared" si="72"/>
        <v>Lewiston,ID/Clarkston,WA/Wilma,WA</v>
      </c>
      <c r="E397" s="69">
        <v>21.868088</v>
      </c>
    </row>
    <row r="398" spans="1:5" x14ac:dyDescent="0.3">
      <c r="A398" s="3">
        <f>Data!$A$35</f>
        <v>45566</v>
      </c>
      <c r="B398" t="str">
        <f t="shared" si="81"/>
        <v>October</v>
      </c>
      <c r="C398">
        <f t="shared" si="82"/>
        <v>2024</v>
      </c>
      <c r="D398" t="str">
        <f t="shared" si="72"/>
        <v>Dalles,OR</v>
      </c>
      <c r="E398" s="69" cm="1">
        <f t="array" ref="E398:E409">TRANSPOSE(Data!B35:M35)</f>
        <v>14.303084</v>
      </c>
    </row>
    <row r="399" spans="1:5" x14ac:dyDescent="0.3">
      <c r="A399" s="3">
        <f>Data!$A$35</f>
        <v>45566</v>
      </c>
      <c r="B399" t="str">
        <f t="shared" si="81"/>
        <v>October</v>
      </c>
      <c r="C399">
        <f t="shared" si="82"/>
        <v>2024</v>
      </c>
      <c r="D399" t="str">
        <f t="shared" si="72"/>
        <v>Biggs,OR</v>
      </c>
      <c r="E399" s="69">
        <v>15.403084</v>
      </c>
    </row>
    <row r="400" spans="1:5" x14ac:dyDescent="0.3">
      <c r="A400" s="3">
        <f>Data!$A$35</f>
        <v>45566</v>
      </c>
      <c r="B400" t="str">
        <f t="shared" si="81"/>
        <v>October</v>
      </c>
      <c r="C400">
        <f t="shared" si="82"/>
        <v>2024</v>
      </c>
      <c r="D400" t="str">
        <f t="shared" si="72"/>
        <v>Arlington,OR/Roosevel,WA</v>
      </c>
      <c r="E400" s="69">
        <v>16.733084000000002</v>
      </c>
    </row>
    <row r="401" spans="1:5" x14ac:dyDescent="0.3">
      <c r="A401" s="3">
        <f>Data!$A$35</f>
        <v>45566</v>
      </c>
      <c r="B401" t="str">
        <f t="shared" si="81"/>
        <v>October</v>
      </c>
      <c r="C401">
        <f t="shared" si="82"/>
        <v>2024</v>
      </c>
      <c r="D401" t="str">
        <f t="shared" si="72"/>
        <v>Boardman,OR/Hogue Warner,OR</v>
      </c>
      <c r="E401" s="69">
        <v>16.893084000000002</v>
      </c>
    </row>
    <row r="402" spans="1:5" x14ac:dyDescent="0.3">
      <c r="A402" s="3">
        <f>Data!$A$35</f>
        <v>45566</v>
      </c>
      <c r="B402" t="str">
        <f t="shared" si="81"/>
        <v>October</v>
      </c>
      <c r="C402">
        <f t="shared" si="82"/>
        <v>2024</v>
      </c>
      <c r="D402" t="str">
        <f t="shared" si="72"/>
        <v>Umatilla, OR</v>
      </c>
      <c r="E402" s="69">
        <v>17.153084</v>
      </c>
    </row>
    <row r="403" spans="1:5" x14ac:dyDescent="0.3">
      <c r="A403" s="3">
        <f>Data!$A$35</f>
        <v>45566</v>
      </c>
      <c r="B403" t="str">
        <f t="shared" si="81"/>
        <v>October</v>
      </c>
      <c r="C403">
        <f t="shared" si="82"/>
        <v>2024</v>
      </c>
      <c r="D403" t="str">
        <f t="shared" si="72"/>
        <v>Port Kelly,WA/Wallula,WA</v>
      </c>
      <c r="E403" s="69">
        <v>17.253084000000001</v>
      </c>
    </row>
    <row r="404" spans="1:5" x14ac:dyDescent="0.3">
      <c r="A404" s="3">
        <f>Data!$A$35</f>
        <v>45566</v>
      </c>
      <c r="B404" t="str">
        <f t="shared" si="81"/>
        <v>October</v>
      </c>
      <c r="C404">
        <f t="shared" si="82"/>
        <v>2024</v>
      </c>
      <c r="D404" t="str">
        <f t="shared" si="72"/>
        <v>Burbank,WA/Kennewick,WA/Pasco,WA</v>
      </c>
      <c r="E404" s="69">
        <v>17.473084</v>
      </c>
    </row>
    <row r="405" spans="1:5" x14ac:dyDescent="0.3">
      <c r="A405" s="3">
        <f>Data!$A$35</f>
        <v>45566</v>
      </c>
      <c r="B405" t="str">
        <f t="shared" si="81"/>
        <v>October</v>
      </c>
      <c r="C405">
        <f t="shared" si="82"/>
        <v>2024</v>
      </c>
      <c r="D405" t="str">
        <f t="shared" si="72"/>
        <v>Sheffler,WA</v>
      </c>
      <c r="E405" s="69">
        <v>18.673084000000003</v>
      </c>
    </row>
    <row r="406" spans="1:5" x14ac:dyDescent="0.3">
      <c r="A406" s="3">
        <f>Data!$A$35</f>
        <v>45566</v>
      </c>
      <c r="B406" t="str">
        <f t="shared" si="81"/>
        <v>October</v>
      </c>
      <c r="C406">
        <f t="shared" si="82"/>
        <v>2024</v>
      </c>
      <c r="D406" t="str">
        <f t="shared" si="72"/>
        <v>Windust,WA/Lower Monumental</v>
      </c>
      <c r="E406" s="69">
        <v>18.703084</v>
      </c>
    </row>
    <row r="407" spans="1:5" x14ac:dyDescent="0.3">
      <c r="A407" s="3">
        <f>Data!$A$35</f>
        <v>45566</v>
      </c>
      <c r="B407" t="str">
        <f t="shared" si="81"/>
        <v>October</v>
      </c>
      <c r="C407">
        <f t="shared" si="82"/>
        <v>2024</v>
      </c>
      <c r="D407" t="str">
        <f t="shared" ref="D407:D470" si="83">D395</f>
        <v>Lyons Ferry,WA</v>
      </c>
      <c r="E407" s="69">
        <v>19.733084000000002</v>
      </c>
    </row>
    <row r="408" spans="1:5" x14ac:dyDescent="0.3">
      <c r="A408" s="3">
        <f>Data!$A$35</f>
        <v>45566</v>
      </c>
      <c r="B408" t="str">
        <f t="shared" si="81"/>
        <v>October</v>
      </c>
      <c r="C408">
        <f t="shared" si="82"/>
        <v>2024</v>
      </c>
      <c r="D408" t="str">
        <f t="shared" si="83"/>
        <v>Central Ferry,WA/Almota, WA</v>
      </c>
      <c r="E408" s="69">
        <v>20.743084000000003</v>
      </c>
    </row>
    <row r="409" spans="1:5" x14ac:dyDescent="0.3">
      <c r="A409" s="3">
        <f>Data!$A$35</f>
        <v>45566</v>
      </c>
      <c r="B409" t="str">
        <f t="shared" si="81"/>
        <v>October</v>
      </c>
      <c r="C409">
        <f t="shared" si="82"/>
        <v>2024</v>
      </c>
      <c r="D409" t="str">
        <f t="shared" si="83"/>
        <v>Lewiston,ID/Clarkston,WA/Wilma,WA</v>
      </c>
      <c r="E409" s="69">
        <v>21.643084000000002</v>
      </c>
    </row>
    <row r="410" spans="1:5" x14ac:dyDescent="0.3">
      <c r="A410" s="3">
        <f>Data!$A$36</f>
        <v>45597</v>
      </c>
      <c r="B410" t="str">
        <f t="shared" ref="B410:B422" si="84">TEXT(A410,"mmmm")</f>
        <v>November</v>
      </c>
      <c r="C410">
        <f t="shared" ref="C410:C433" si="85">YEAR(A410)</f>
        <v>2024</v>
      </c>
      <c r="D410" t="str">
        <f t="shared" si="83"/>
        <v>Dalles,OR</v>
      </c>
      <c r="E410" s="69" cm="1">
        <f t="array" ref="E410:E421">TRANSPOSE(Data!B36:M36)</f>
        <v>14.221500000000001</v>
      </c>
    </row>
    <row r="411" spans="1:5" x14ac:dyDescent="0.3">
      <c r="A411" s="3">
        <f>Data!$A$36</f>
        <v>45597</v>
      </c>
      <c r="B411" t="str">
        <f t="shared" si="84"/>
        <v>November</v>
      </c>
      <c r="C411">
        <f t="shared" si="85"/>
        <v>2024</v>
      </c>
      <c r="D411" t="str">
        <f t="shared" si="83"/>
        <v>Biggs,OR</v>
      </c>
      <c r="E411" s="69">
        <v>15.3215</v>
      </c>
    </row>
    <row r="412" spans="1:5" x14ac:dyDescent="0.3">
      <c r="A412" s="3">
        <f>Data!$A$36</f>
        <v>45597</v>
      </c>
      <c r="B412" t="str">
        <f t="shared" si="84"/>
        <v>November</v>
      </c>
      <c r="C412">
        <f t="shared" si="85"/>
        <v>2024</v>
      </c>
      <c r="D412" t="str">
        <f t="shared" si="83"/>
        <v>Arlington,OR/Roosevel,WA</v>
      </c>
      <c r="E412" s="69">
        <v>16.651499999999999</v>
      </c>
    </row>
    <row r="413" spans="1:5" x14ac:dyDescent="0.3">
      <c r="A413" s="3">
        <f>Data!$A$36</f>
        <v>45597</v>
      </c>
      <c r="B413" t="str">
        <f t="shared" si="84"/>
        <v>November</v>
      </c>
      <c r="C413">
        <f t="shared" si="85"/>
        <v>2024</v>
      </c>
      <c r="D413" t="str">
        <f t="shared" si="83"/>
        <v>Boardman,OR/Hogue Warner,OR</v>
      </c>
      <c r="E413" s="69">
        <v>16.811500000000002</v>
      </c>
    </row>
    <row r="414" spans="1:5" x14ac:dyDescent="0.3">
      <c r="A414" s="3">
        <f>Data!$A$36</f>
        <v>45597</v>
      </c>
      <c r="B414" t="str">
        <f t="shared" si="84"/>
        <v>November</v>
      </c>
      <c r="C414">
        <f t="shared" si="85"/>
        <v>2024</v>
      </c>
      <c r="D414" t="str">
        <f t="shared" si="83"/>
        <v>Umatilla, OR</v>
      </c>
      <c r="E414" s="69">
        <v>17.0715</v>
      </c>
    </row>
    <row r="415" spans="1:5" x14ac:dyDescent="0.3">
      <c r="A415" s="3">
        <f>Data!$A$36</f>
        <v>45597</v>
      </c>
      <c r="B415" t="str">
        <f t="shared" si="84"/>
        <v>November</v>
      </c>
      <c r="C415">
        <f t="shared" si="85"/>
        <v>2024</v>
      </c>
      <c r="D415" t="str">
        <f t="shared" si="83"/>
        <v>Port Kelly,WA/Wallula,WA</v>
      </c>
      <c r="E415" s="69">
        <v>17.171500000000002</v>
      </c>
    </row>
    <row r="416" spans="1:5" x14ac:dyDescent="0.3">
      <c r="A416" s="3">
        <f>Data!$A$36</f>
        <v>45597</v>
      </c>
      <c r="B416" t="str">
        <f t="shared" si="84"/>
        <v>November</v>
      </c>
      <c r="C416">
        <f t="shared" si="85"/>
        <v>2024</v>
      </c>
      <c r="D416" t="str">
        <f t="shared" si="83"/>
        <v>Burbank,WA/Kennewick,WA/Pasco,WA</v>
      </c>
      <c r="E416" s="69">
        <v>17.391500000000001</v>
      </c>
    </row>
    <row r="417" spans="1:5" x14ac:dyDescent="0.3">
      <c r="A417" s="3">
        <f>Data!$A$36</f>
        <v>45597</v>
      </c>
      <c r="B417" t="str">
        <f t="shared" si="84"/>
        <v>November</v>
      </c>
      <c r="C417">
        <f t="shared" si="85"/>
        <v>2024</v>
      </c>
      <c r="D417" t="str">
        <f t="shared" si="83"/>
        <v>Sheffler,WA</v>
      </c>
      <c r="E417" s="69">
        <v>18.591500000000003</v>
      </c>
    </row>
    <row r="418" spans="1:5" x14ac:dyDescent="0.3">
      <c r="A418" s="3">
        <f>Data!$A$36</f>
        <v>45597</v>
      </c>
      <c r="B418" t="str">
        <f t="shared" si="84"/>
        <v>November</v>
      </c>
      <c r="C418">
        <f t="shared" si="85"/>
        <v>2024</v>
      </c>
      <c r="D418" t="str">
        <f t="shared" si="83"/>
        <v>Windust,WA/Lower Monumental</v>
      </c>
      <c r="E418" s="69">
        <v>18.621499999999997</v>
      </c>
    </row>
    <row r="419" spans="1:5" x14ac:dyDescent="0.3">
      <c r="A419" s="3">
        <f>Data!$A$36</f>
        <v>45597</v>
      </c>
      <c r="B419" t="str">
        <f t="shared" si="84"/>
        <v>November</v>
      </c>
      <c r="C419">
        <f t="shared" si="85"/>
        <v>2024</v>
      </c>
      <c r="D419" t="str">
        <f t="shared" si="83"/>
        <v>Lyons Ferry,WA</v>
      </c>
      <c r="E419" s="69">
        <v>19.651499999999999</v>
      </c>
    </row>
    <row r="420" spans="1:5" x14ac:dyDescent="0.3">
      <c r="A420" s="3">
        <f>Data!$A$36</f>
        <v>45597</v>
      </c>
      <c r="B420" t="str">
        <f t="shared" si="84"/>
        <v>November</v>
      </c>
      <c r="C420">
        <f t="shared" si="85"/>
        <v>2024</v>
      </c>
      <c r="D420" t="str">
        <f t="shared" si="83"/>
        <v>Central Ferry,WA/Almota, WA</v>
      </c>
      <c r="E420" s="69">
        <v>20.661500000000004</v>
      </c>
    </row>
    <row r="421" spans="1:5" x14ac:dyDescent="0.3">
      <c r="A421" s="3">
        <f>Data!$A$36</f>
        <v>45597</v>
      </c>
      <c r="B421" t="str">
        <f t="shared" si="84"/>
        <v>November</v>
      </c>
      <c r="C421">
        <f t="shared" si="85"/>
        <v>2024</v>
      </c>
      <c r="D421" t="str">
        <f t="shared" si="83"/>
        <v>Lewiston,ID/Clarkston,WA/Wilma,WA</v>
      </c>
      <c r="E421" s="69">
        <v>21.561500000000002</v>
      </c>
    </row>
    <row r="422" spans="1:5" x14ac:dyDescent="0.3">
      <c r="A422" s="3">
        <v>45627</v>
      </c>
      <c r="B422" t="str">
        <f t="shared" si="84"/>
        <v>December</v>
      </c>
      <c r="C422">
        <f t="shared" si="85"/>
        <v>2024</v>
      </c>
      <c r="D422" t="str">
        <f t="shared" si="83"/>
        <v>Dalles,OR</v>
      </c>
      <c r="E422" s="69" cm="1">
        <f t="array" ref="E422:E433">TRANSPOSE(Data!B37:M37)</f>
        <v>14.244960000000001</v>
      </c>
    </row>
    <row r="423" spans="1:5" x14ac:dyDescent="0.3">
      <c r="A423" s="3">
        <v>45627</v>
      </c>
      <c r="B423" t="str">
        <f t="shared" ref="B423" si="86">TEXT(A423,"mmmm")</f>
        <v>December</v>
      </c>
      <c r="C423">
        <f t="shared" si="85"/>
        <v>2024</v>
      </c>
      <c r="D423" t="str">
        <f t="shared" si="83"/>
        <v>Biggs,OR</v>
      </c>
      <c r="E423" s="69">
        <v>15.34496</v>
      </c>
    </row>
    <row r="424" spans="1:5" x14ac:dyDescent="0.3">
      <c r="A424" s="3">
        <v>45627</v>
      </c>
      <c r="B424" t="str">
        <f t="shared" ref="B424:B433" si="87">TEXT(A424,"mmmm")</f>
        <v>December</v>
      </c>
      <c r="C424">
        <f t="shared" si="85"/>
        <v>2024</v>
      </c>
      <c r="D424" t="str">
        <f t="shared" si="83"/>
        <v>Arlington,OR/Roosevel,WA</v>
      </c>
      <c r="E424" s="69">
        <v>16.674959999999999</v>
      </c>
    </row>
    <row r="425" spans="1:5" x14ac:dyDescent="0.3">
      <c r="A425" s="3">
        <v>45627</v>
      </c>
      <c r="B425" t="str">
        <f t="shared" si="87"/>
        <v>December</v>
      </c>
      <c r="C425">
        <f t="shared" si="85"/>
        <v>2024</v>
      </c>
      <c r="D425" t="str">
        <f t="shared" si="83"/>
        <v>Boardman,OR/Hogue Warner,OR</v>
      </c>
      <c r="E425" s="69">
        <v>16.834959999999999</v>
      </c>
    </row>
    <row r="426" spans="1:5" x14ac:dyDescent="0.3">
      <c r="A426" s="3">
        <v>45627</v>
      </c>
      <c r="B426" t="str">
        <f t="shared" si="87"/>
        <v>December</v>
      </c>
      <c r="C426">
        <f t="shared" si="85"/>
        <v>2024</v>
      </c>
      <c r="D426" t="str">
        <f t="shared" si="83"/>
        <v>Umatilla, OR</v>
      </c>
      <c r="E426" s="69">
        <v>17.09496</v>
      </c>
    </row>
    <row r="427" spans="1:5" x14ac:dyDescent="0.3">
      <c r="A427" s="3">
        <v>45627</v>
      </c>
      <c r="B427" t="str">
        <f t="shared" si="87"/>
        <v>December</v>
      </c>
      <c r="C427">
        <f t="shared" si="85"/>
        <v>2024</v>
      </c>
      <c r="D427" t="str">
        <f t="shared" si="83"/>
        <v>Port Kelly,WA/Wallula,WA</v>
      </c>
      <c r="E427" s="69">
        <v>17.194959999999998</v>
      </c>
    </row>
    <row r="428" spans="1:5" x14ac:dyDescent="0.3">
      <c r="A428" s="3">
        <v>45627</v>
      </c>
      <c r="B428" t="str">
        <f t="shared" si="87"/>
        <v>December</v>
      </c>
      <c r="C428">
        <f t="shared" si="85"/>
        <v>2024</v>
      </c>
      <c r="D428" t="str">
        <f t="shared" si="83"/>
        <v>Burbank,WA/Kennewick,WA/Pasco,WA</v>
      </c>
      <c r="E428" s="69">
        <v>17.414960000000001</v>
      </c>
    </row>
    <row r="429" spans="1:5" x14ac:dyDescent="0.3">
      <c r="A429" s="3">
        <v>45627</v>
      </c>
      <c r="B429" t="str">
        <f t="shared" si="87"/>
        <v>December</v>
      </c>
      <c r="C429">
        <f t="shared" si="85"/>
        <v>2024</v>
      </c>
      <c r="D429" t="str">
        <f t="shared" si="83"/>
        <v>Sheffler,WA</v>
      </c>
      <c r="E429" s="69">
        <v>18.61496</v>
      </c>
    </row>
    <row r="430" spans="1:5" x14ac:dyDescent="0.3">
      <c r="A430" s="3">
        <v>45627</v>
      </c>
      <c r="B430" t="str">
        <f t="shared" si="87"/>
        <v>December</v>
      </c>
      <c r="C430">
        <f t="shared" si="85"/>
        <v>2024</v>
      </c>
      <c r="D430" t="str">
        <f t="shared" si="83"/>
        <v>Windust,WA/Lower Monumental</v>
      </c>
      <c r="E430" s="69">
        <v>18.644959999999998</v>
      </c>
    </row>
    <row r="431" spans="1:5" x14ac:dyDescent="0.3">
      <c r="A431" s="3">
        <v>45627</v>
      </c>
      <c r="B431" t="str">
        <f t="shared" si="87"/>
        <v>December</v>
      </c>
      <c r="C431">
        <f t="shared" si="85"/>
        <v>2024</v>
      </c>
      <c r="D431" t="str">
        <f t="shared" si="83"/>
        <v>Lyons Ferry,WA</v>
      </c>
      <c r="E431" s="69">
        <v>19.674959999999999</v>
      </c>
    </row>
    <row r="432" spans="1:5" x14ac:dyDescent="0.3">
      <c r="A432" s="3">
        <v>45627</v>
      </c>
      <c r="B432" t="str">
        <f t="shared" si="87"/>
        <v>December</v>
      </c>
      <c r="C432">
        <f t="shared" si="85"/>
        <v>2024</v>
      </c>
      <c r="D432" t="str">
        <f t="shared" si="83"/>
        <v>Central Ferry,WA/Almota, WA</v>
      </c>
      <c r="E432" s="69">
        <v>20.68496</v>
      </c>
    </row>
    <row r="433" spans="1:5" x14ac:dyDescent="0.3">
      <c r="A433" s="3">
        <v>45627</v>
      </c>
      <c r="B433" t="str">
        <f t="shared" si="87"/>
        <v>December</v>
      </c>
      <c r="C433">
        <f t="shared" si="85"/>
        <v>2024</v>
      </c>
      <c r="D433" t="str">
        <f t="shared" si="83"/>
        <v>Lewiston,ID/Clarkston,WA/Wilma,WA</v>
      </c>
      <c r="E433" s="69">
        <v>21.584959999999999</v>
      </c>
    </row>
    <row r="434" spans="1:5" x14ac:dyDescent="0.3">
      <c r="A434" s="3">
        <v>45658</v>
      </c>
      <c r="B434" t="str">
        <f t="shared" ref="B434:B447" si="88">TEXT(A434,"mmmm")</f>
        <v>January</v>
      </c>
      <c r="C434">
        <f t="shared" ref="C434:C447" si="89">YEAR(A434)</f>
        <v>2025</v>
      </c>
      <c r="D434" t="str">
        <f t="shared" si="83"/>
        <v>Dalles,OR</v>
      </c>
      <c r="E434" s="69" cm="1">
        <f t="array" ref="E434:E445">TRANSPOSE(Data!B38:M38)</f>
        <v>14.163585000000001</v>
      </c>
    </row>
    <row r="435" spans="1:5" x14ac:dyDescent="0.3">
      <c r="A435" s="3">
        <v>45658</v>
      </c>
      <c r="B435" t="str">
        <f t="shared" si="88"/>
        <v>January</v>
      </c>
      <c r="C435">
        <f t="shared" si="89"/>
        <v>2025</v>
      </c>
      <c r="D435" t="str">
        <f t="shared" si="83"/>
        <v>Biggs,OR</v>
      </c>
      <c r="E435" s="69">
        <v>15.263584999999999</v>
      </c>
    </row>
    <row r="436" spans="1:5" x14ac:dyDescent="0.3">
      <c r="A436" s="3">
        <v>45658</v>
      </c>
      <c r="B436" t="str">
        <f t="shared" si="88"/>
        <v>January</v>
      </c>
      <c r="C436">
        <f t="shared" si="89"/>
        <v>2025</v>
      </c>
      <c r="D436" t="str">
        <f t="shared" si="83"/>
        <v>Arlington,OR/Roosevel,WA</v>
      </c>
      <c r="E436" s="69">
        <v>16.593585000000001</v>
      </c>
    </row>
    <row r="437" spans="1:5" x14ac:dyDescent="0.3">
      <c r="A437" s="3">
        <v>45658</v>
      </c>
      <c r="B437" t="str">
        <f t="shared" si="88"/>
        <v>January</v>
      </c>
      <c r="C437">
        <f t="shared" si="89"/>
        <v>2025</v>
      </c>
      <c r="D437" t="str">
        <f t="shared" si="83"/>
        <v>Boardman,OR/Hogue Warner,OR</v>
      </c>
      <c r="E437" s="69">
        <v>16.753585000000001</v>
      </c>
    </row>
    <row r="438" spans="1:5" x14ac:dyDescent="0.3">
      <c r="A438" s="3">
        <v>45658</v>
      </c>
      <c r="B438" t="str">
        <f t="shared" si="88"/>
        <v>January</v>
      </c>
      <c r="C438">
        <f t="shared" si="89"/>
        <v>2025</v>
      </c>
      <c r="D438" t="str">
        <f t="shared" si="83"/>
        <v>Umatilla, OR</v>
      </c>
      <c r="E438" s="69">
        <v>17.013584999999999</v>
      </c>
    </row>
    <row r="439" spans="1:5" x14ac:dyDescent="0.3">
      <c r="A439" s="3">
        <v>45658</v>
      </c>
      <c r="B439" t="str">
        <f t="shared" si="88"/>
        <v>January</v>
      </c>
      <c r="C439">
        <f t="shared" si="89"/>
        <v>2025</v>
      </c>
      <c r="D439" t="str">
        <f t="shared" si="83"/>
        <v>Port Kelly,WA/Wallula,WA</v>
      </c>
      <c r="E439" s="69">
        <v>17.113585</v>
      </c>
    </row>
    <row r="440" spans="1:5" x14ac:dyDescent="0.3">
      <c r="A440" s="3">
        <v>45658</v>
      </c>
      <c r="B440" t="str">
        <f t="shared" si="88"/>
        <v>January</v>
      </c>
      <c r="C440">
        <f t="shared" si="89"/>
        <v>2025</v>
      </c>
      <c r="D440" t="str">
        <f t="shared" si="83"/>
        <v>Burbank,WA/Kennewick,WA/Pasco,WA</v>
      </c>
      <c r="E440" s="69">
        <v>17.333584999999999</v>
      </c>
    </row>
    <row r="441" spans="1:5" x14ac:dyDescent="0.3">
      <c r="A441" s="3">
        <v>45658</v>
      </c>
      <c r="B441" t="str">
        <f t="shared" si="88"/>
        <v>January</v>
      </c>
      <c r="C441">
        <f t="shared" si="89"/>
        <v>2025</v>
      </c>
      <c r="D441" t="str">
        <f t="shared" si="83"/>
        <v>Sheffler,WA</v>
      </c>
      <c r="E441" s="69">
        <v>18.533585000000002</v>
      </c>
    </row>
    <row r="442" spans="1:5" x14ac:dyDescent="0.3">
      <c r="A442" s="3">
        <v>45658</v>
      </c>
      <c r="B442" t="str">
        <f t="shared" si="88"/>
        <v>January</v>
      </c>
      <c r="C442">
        <f t="shared" si="89"/>
        <v>2025</v>
      </c>
      <c r="D442" t="str">
        <f t="shared" si="83"/>
        <v>Windust,WA/Lower Monumental</v>
      </c>
      <c r="E442" s="69">
        <v>18.563585</v>
      </c>
    </row>
    <row r="443" spans="1:5" x14ac:dyDescent="0.3">
      <c r="A443" s="3">
        <v>45658</v>
      </c>
      <c r="B443" t="str">
        <f t="shared" si="88"/>
        <v>January</v>
      </c>
      <c r="C443">
        <f t="shared" si="89"/>
        <v>2025</v>
      </c>
      <c r="D443" t="str">
        <f t="shared" si="83"/>
        <v>Lyons Ferry,WA</v>
      </c>
      <c r="E443" s="69">
        <v>19.593585000000001</v>
      </c>
    </row>
    <row r="444" spans="1:5" x14ac:dyDescent="0.3">
      <c r="A444" s="3">
        <v>45658</v>
      </c>
      <c r="B444" t="str">
        <f t="shared" si="88"/>
        <v>January</v>
      </c>
      <c r="C444">
        <f t="shared" si="89"/>
        <v>2025</v>
      </c>
      <c r="D444" t="str">
        <f t="shared" si="83"/>
        <v>Central Ferry,WA/Almota, WA</v>
      </c>
      <c r="E444" s="69">
        <v>20.603585000000002</v>
      </c>
    </row>
    <row r="445" spans="1:5" x14ac:dyDescent="0.3">
      <c r="A445" s="3">
        <v>45658</v>
      </c>
      <c r="B445" t="str">
        <f t="shared" si="88"/>
        <v>January</v>
      </c>
      <c r="C445">
        <f t="shared" si="89"/>
        <v>2025</v>
      </c>
      <c r="D445" t="str">
        <f t="shared" si="83"/>
        <v>Lewiston,ID/Clarkston,WA/Wilma,WA</v>
      </c>
      <c r="E445" s="69">
        <v>21.503585000000001</v>
      </c>
    </row>
    <row r="446" spans="1:5" x14ac:dyDescent="0.3">
      <c r="A446" s="3">
        <v>45689</v>
      </c>
      <c r="B446" t="str">
        <f t="shared" si="88"/>
        <v>February</v>
      </c>
      <c r="C446">
        <f t="shared" si="89"/>
        <v>2025</v>
      </c>
      <c r="D446" t="str">
        <f t="shared" si="83"/>
        <v>Dalles,OR</v>
      </c>
      <c r="E446" s="69" cm="1">
        <f t="array" ref="E446:E457">TRANSPOSE(Data!B39:M39)</f>
        <v>14.014735999999999</v>
      </c>
    </row>
    <row r="447" spans="1:5" x14ac:dyDescent="0.3">
      <c r="A447" s="3">
        <v>45689</v>
      </c>
      <c r="B447" t="str">
        <f t="shared" si="88"/>
        <v>February</v>
      </c>
      <c r="C447">
        <f t="shared" si="89"/>
        <v>2025</v>
      </c>
      <c r="D447" t="str">
        <f t="shared" si="83"/>
        <v>Biggs,OR</v>
      </c>
      <c r="E447" s="69">
        <v>15.114736000000001</v>
      </c>
    </row>
    <row r="448" spans="1:5" x14ac:dyDescent="0.3">
      <c r="A448" s="3">
        <v>45689</v>
      </c>
      <c r="B448" t="str">
        <f t="shared" ref="B448:B459" si="90">TEXT(A448,"mmmm")</f>
        <v>February</v>
      </c>
      <c r="C448">
        <f t="shared" ref="C448:C471" si="91">YEAR(A448)</f>
        <v>2025</v>
      </c>
      <c r="D448" t="str">
        <f t="shared" si="83"/>
        <v>Arlington,OR/Roosevel,WA</v>
      </c>
      <c r="E448" s="69">
        <v>16.444735999999999</v>
      </c>
    </row>
    <row r="449" spans="1:5" x14ac:dyDescent="0.3">
      <c r="A449" s="3">
        <v>45689</v>
      </c>
      <c r="B449" t="str">
        <f t="shared" si="90"/>
        <v>February</v>
      </c>
      <c r="C449">
        <f t="shared" si="91"/>
        <v>2025</v>
      </c>
      <c r="D449" t="str">
        <f t="shared" si="83"/>
        <v>Boardman,OR/Hogue Warner,OR</v>
      </c>
      <c r="E449" s="69">
        <v>16.604735999999999</v>
      </c>
    </row>
    <row r="450" spans="1:5" x14ac:dyDescent="0.3">
      <c r="A450" s="3">
        <v>45689</v>
      </c>
      <c r="B450" t="str">
        <f t="shared" si="90"/>
        <v>February</v>
      </c>
      <c r="C450">
        <f t="shared" si="91"/>
        <v>2025</v>
      </c>
      <c r="D450" t="str">
        <f t="shared" si="83"/>
        <v>Umatilla, OR</v>
      </c>
      <c r="E450" s="69">
        <v>16.864736000000001</v>
      </c>
    </row>
    <row r="451" spans="1:5" x14ac:dyDescent="0.3">
      <c r="A451" s="3">
        <v>45689</v>
      </c>
      <c r="B451" t="str">
        <f t="shared" si="90"/>
        <v>February</v>
      </c>
      <c r="C451">
        <f t="shared" si="91"/>
        <v>2025</v>
      </c>
      <c r="D451" t="str">
        <f t="shared" si="83"/>
        <v>Port Kelly,WA/Wallula,WA</v>
      </c>
      <c r="E451" s="69">
        <v>16.964735999999998</v>
      </c>
    </row>
    <row r="452" spans="1:5" x14ac:dyDescent="0.3">
      <c r="A452" s="3">
        <v>45689</v>
      </c>
      <c r="B452" t="str">
        <f t="shared" si="90"/>
        <v>February</v>
      </c>
      <c r="C452">
        <f t="shared" si="91"/>
        <v>2025</v>
      </c>
      <c r="D452" t="str">
        <f t="shared" si="83"/>
        <v>Burbank,WA/Kennewick,WA/Pasco,WA</v>
      </c>
      <c r="E452" s="69">
        <v>17.184736000000001</v>
      </c>
    </row>
    <row r="453" spans="1:5" x14ac:dyDescent="0.3">
      <c r="A453" s="3">
        <v>45689</v>
      </c>
      <c r="B453" t="str">
        <f t="shared" si="90"/>
        <v>February</v>
      </c>
      <c r="C453">
        <f t="shared" si="91"/>
        <v>2025</v>
      </c>
      <c r="D453" t="str">
        <f t="shared" si="83"/>
        <v>Sheffler,WA</v>
      </c>
      <c r="E453" s="69">
        <v>18.384736</v>
      </c>
    </row>
    <row r="454" spans="1:5" x14ac:dyDescent="0.3">
      <c r="A454" s="3">
        <v>45689</v>
      </c>
      <c r="B454" t="str">
        <f t="shared" si="90"/>
        <v>February</v>
      </c>
      <c r="C454">
        <f t="shared" si="91"/>
        <v>2025</v>
      </c>
      <c r="D454" t="str">
        <f t="shared" si="83"/>
        <v>Windust,WA/Lower Monumental</v>
      </c>
      <c r="E454" s="69">
        <v>18.414735999999998</v>
      </c>
    </row>
    <row r="455" spans="1:5" x14ac:dyDescent="0.3">
      <c r="A455" s="3">
        <v>45689</v>
      </c>
      <c r="B455" t="str">
        <f t="shared" si="90"/>
        <v>February</v>
      </c>
      <c r="C455">
        <f t="shared" si="91"/>
        <v>2025</v>
      </c>
      <c r="D455" t="str">
        <f t="shared" si="83"/>
        <v>Lyons Ferry,WA</v>
      </c>
      <c r="E455" s="69">
        <v>19.444735999999999</v>
      </c>
    </row>
    <row r="456" spans="1:5" x14ac:dyDescent="0.3">
      <c r="A456" s="3">
        <v>45689</v>
      </c>
      <c r="B456" t="str">
        <f t="shared" si="90"/>
        <v>February</v>
      </c>
      <c r="C456">
        <f t="shared" si="91"/>
        <v>2025</v>
      </c>
      <c r="D456" t="str">
        <f t="shared" si="83"/>
        <v>Central Ferry,WA/Almota, WA</v>
      </c>
      <c r="E456" s="69">
        <v>20.454736</v>
      </c>
    </row>
    <row r="457" spans="1:5" x14ac:dyDescent="0.3">
      <c r="A457" s="3">
        <v>45689</v>
      </c>
      <c r="B457" t="str">
        <f t="shared" si="90"/>
        <v>February</v>
      </c>
      <c r="C457">
        <f t="shared" si="91"/>
        <v>2025</v>
      </c>
      <c r="D457" t="str">
        <f t="shared" si="83"/>
        <v>Lewiston,ID/Clarkston,WA/Wilma,WA</v>
      </c>
      <c r="E457" s="69">
        <v>21.354735999999999</v>
      </c>
    </row>
    <row r="458" spans="1:5" x14ac:dyDescent="0.3">
      <c r="A458" s="3">
        <v>45717</v>
      </c>
      <c r="B458" t="str">
        <f t="shared" si="90"/>
        <v>March</v>
      </c>
      <c r="C458">
        <f t="shared" si="91"/>
        <v>2025</v>
      </c>
      <c r="D458" t="str">
        <f t="shared" si="83"/>
        <v>Dalles,OR</v>
      </c>
      <c r="E458" s="69" cm="1">
        <f t="array" ref="E458:E469">TRANSPOSE(Data!B40:M40)</f>
        <v>14.210040000000001</v>
      </c>
    </row>
    <row r="459" spans="1:5" x14ac:dyDescent="0.3">
      <c r="A459" s="3">
        <v>45717</v>
      </c>
      <c r="B459" t="str">
        <f t="shared" si="90"/>
        <v>March</v>
      </c>
      <c r="C459">
        <f t="shared" si="91"/>
        <v>2025</v>
      </c>
      <c r="D459" t="str">
        <f t="shared" si="83"/>
        <v>Biggs,OR</v>
      </c>
      <c r="E459" s="69">
        <v>15.310040000000001</v>
      </c>
    </row>
    <row r="460" spans="1:5" x14ac:dyDescent="0.3">
      <c r="A460" s="3">
        <v>45717</v>
      </c>
      <c r="B460" t="str">
        <f t="shared" ref="B460:B471" si="92">TEXT(A460,"mmmm")</f>
        <v>March</v>
      </c>
      <c r="C460">
        <f t="shared" si="91"/>
        <v>2025</v>
      </c>
      <c r="D460" t="str">
        <f t="shared" si="83"/>
        <v>Arlington,OR/Roosevel,WA</v>
      </c>
      <c r="E460" s="69">
        <v>16.640039999999999</v>
      </c>
    </row>
    <row r="461" spans="1:5" x14ac:dyDescent="0.3">
      <c r="A461" s="3">
        <v>45717</v>
      </c>
      <c r="B461" t="str">
        <f t="shared" si="92"/>
        <v>March</v>
      </c>
      <c r="C461">
        <f t="shared" si="91"/>
        <v>2025</v>
      </c>
      <c r="D461" t="str">
        <f t="shared" si="83"/>
        <v>Boardman,OR/Hogue Warner,OR</v>
      </c>
      <c r="E461" s="69">
        <v>16.800039999999999</v>
      </c>
    </row>
    <row r="462" spans="1:5" x14ac:dyDescent="0.3">
      <c r="A462" s="3">
        <v>45717</v>
      </c>
      <c r="B462" t="str">
        <f t="shared" si="92"/>
        <v>March</v>
      </c>
      <c r="C462">
        <f t="shared" si="91"/>
        <v>2025</v>
      </c>
      <c r="D462" t="str">
        <f t="shared" si="83"/>
        <v>Umatilla, OR</v>
      </c>
      <c r="E462" s="69">
        <v>17.060040000000001</v>
      </c>
    </row>
    <row r="463" spans="1:5" x14ac:dyDescent="0.3">
      <c r="A463" s="3">
        <v>45717</v>
      </c>
      <c r="B463" t="str">
        <f t="shared" si="92"/>
        <v>March</v>
      </c>
      <c r="C463">
        <f t="shared" si="91"/>
        <v>2025</v>
      </c>
      <c r="D463" t="str">
        <f t="shared" si="83"/>
        <v>Port Kelly,WA/Wallula,WA</v>
      </c>
      <c r="E463" s="69">
        <v>17.160039999999999</v>
      </c>
    </row>
    <row r="464" spans="1:5" x14ac:dyDescent="0.3">
      <c r="A464" s="3">
        <v>45717</v>
      </c>
      <c r="B464" t="str">
        <f t="shared" si="92"/>
        <v>March</v>
      </c>
      <c r="C464">
        <f t="shared" si="91"/>
        <v>2025</v>
      </c>
      <c r="D464" t="str">
        <f t="shared" si="83"/>
        <v>Burbank,WA/Kennewick,WA/Pasco,WA</v>
      </c>
      <c r="E464" s="69">
        <v>17.380040000000001</v>
      </c>
    </row>
    <row r="465" spans="1:5" x14ac:dyDescent="0.3">
      <c r="A465" s="3">
        <v>45717</v>
      </c>
      <c r="B465" t="str">
        <f t="shared" si="92"/>
        <v>March</v>
      </c>
      <c r="C465">
        <f t="shared" si="91"/>
        <v>2025</v>
      </c>
      <c r="D465" t="str">
        <f t="shared" si="83"/>
        <v>Sheffler,WA</v>
      </c>
      <c r="E465" s="69">
        <v>18.58004</v>
      </c>
    </row>
    <row r="466" spans="1:5" x14ac:dyDescent="0.3">
      <c r="A466" s="3">
        <v>45717</v>
      </c>
      <c r="B466" t="str">
        <f t="shared" si="92"/>
        <v>March</v>
      </c>
      <c r="C466">
        <f t="shared" si="91"/>
        <v>2025</v>
      </c>
      <c r="D466" t="str">
        <f t="shared" si="83"/>
        <v>Windust,WA/Lower Monumental</v>
      </c>
      <c r="E466" s="69">
        <v>18.610039999999998</v>
      </c>
    </row>
    <row r="467" spans="1:5" x14ac:dyDescent="0.3">
      <c r="A467" s="3">
        <v>45717</v>
      </c>
      <c r="B467" t="str">
        <f t="shared" si="92"/>
        <v>March</v>
      </c>
      <c r="C467">
        <f t="shared" si="91"/>
        <v>2025</v>
      </c>
      <c r="D467" t="str">
        <f t="shared" si="83"/>
        <v>Lyons Ferry,WA</v>
      </c>
      <c r="E467" s="69">
        <v>19.640039999999999</v>
      </c>
    </row>
    <row r="468" spans="1:5" x14ac:dyDescent="0.3">
      <c r="A468" s="3">
        <v>45717</v>
      </c>
      <c r="B468" t="str">
        <f t="shared" si="92"/>
        <v>March</v>
      </c>
      <c r="C468">
        <f t="shared" si="91"/>
        <v>2025</v>
      </c>
      <c r="D468" t="str">
        <f t="shared" si="83"/>
        <v>Central Ferry,WA/Almota, WA</v>
      </c>
      <c r="E468" s="69">
        <v>20.650040000000001</v>
      </c>
    </row>
    <row r="469" spans="1:5" x14ac:dyDescent="0.3">
      <c r="A469" s="3">
        <v>45717</v>
      </c>
      <c r="B469" t="str">
        <f t="shared" si="92"/>
        <v>March</v>
      </c>
      <c r="C469">
        <f t="shared" si="91"/>
        <v>2025</v>
      </c>
      <c r="D469" t="str">
        <f t="shared" si="83"/>
        <v>Lewiston,ID/Clarkston,WA/Wilma,WA</v>
      </c>
      <c r="E469" s="69">
        <v>21.550039999999999</v>
      </c>
    </row>
    <row r="470" spans="1:5" x14ac:dyDescent="0.3">
      <c r="A470" s="3">
        <v>45748</v>
      </c>
      <c r="B470" t="str">
        <f t="shared" si="92"/>
        <v>April</v>
      </c>
      <c r="C470">
        <f t="shared" si="91"/>
        <v>2025</v>
      </c>
      <c r="D470" t="str">
        <f t="shared" si="83"/>
        <v>Dalles,OR</v>
      </c>
      <c r="E470" s="69" cm="1">
        <f t="array" ref="E470:E481">TRANSPOSE(Data!B41:M41)</f>
        <v>14.233223000000001</v>
      </c>
    </row>
    <row r="471" spans="1:5" x14ac:dyDescent="0.3">
      <c r="A471" s="3">
        <v>45748</v>
      </c>
      <c r="B471" t="str">
        <f t="shared" si="92"/>
        <v>April</v>
      </c>
      <c r="C471">
        <f t="shared" si="91"/>
        <v>2025</v>
      </c>
      <c r="D471" t="str">
        <f t="shared" ref="D471:D534" si="93">D459</f>
        <v>Biggs,OR</v>
      </c>
      <c r="E471" s="69">
        <v>15.333223</v>
      </c>
    </row>
    <row r="472" spans="1:5" x14ac:dyDescent="0.3">
      <c r="A472" s="3">
        <v>45748</v>
      </c>
      <c r="B472" t="str">
        <f t="shared" ref="B472:B506" si="94">TEXT(A472,"mmmm")</f>
        <v>April</v>
      </c>
      <c r="C472">
        <f t="shared" ref="C472:C506" si="95">YEAR(A472)</f>
        <v>2025</v>
      </c>
      <c r="D472" t="str">
        <f t="shared" si="93"/>
        <v>Arlington,OR/Roosevel,WA</v>
      </c>
      <c r="E472" s="69">
        <v>16.663222999999999</v>
      </c>
    </row>
    <row r="473" spans="1:5" x14ac:dyDescent="0.3">
      <c r="A473" s="3">
        <v>45748</v>
      </c>
      <c r="B473" t="str">
        <f t="shared" si="94"/>
        <v>April</v>
      </c>
      <c r="C473">
        <f t="shared" si="95"/>
        <v>2025</v>
      </c>
      <c r="D473" t="str">
        <f t="shared" si="93"/>
        <v>Boardman,OR/Hogue Warner,OR</v>
      </c>
      <c r="E473" s="69">
        <v>16.823222999999999</v>
      </c>
    </row>
    <row r="474" spans="1:5" x14ac:dyDescent="0.3">
      <c r="A474" s="3">
        <v>45748</v>
      </c>
      <c r="B474" t="str">
        <f t="shared" si="94"/>
        <v>April</v>
      </c>
      <c r="C474">
        <f t="shared" si="95"/>
        <v>2025</v>
      </c>
      <c r="D474" t="str">
        <f t="shared" si="93"/>
        <v>Umatilla, OR</v>
      </c>
      <c r="E474" s="69">
        <v>17.083223</v>
      </c>
    </row>
    <row r="475" spans="1:5" x14ac:dyDescent="0.3">
      <c r="A475" s="3">
        <v>45748</v>
      </c>
      <c r="B475" t="str">
        <f t="shared" si="94"/>
        <v>April</v>
      </c>
      <c r="C475">
        <f t="shared" si="95"/>
        <v>2025</v>
      </c>
      <c r="D475" t="str">
        <f t="shared" si="93"/>
        <v>Port Kelly,WA/Wallula,WA</v>
      </c>
      <c r="E475" s="69">
        <v>17.183222999999998</v>
      </c>
    </row>
    <row r="476" spans="1:5" x14ac:dyDescent="0.3">
      <c r="A476" s="3">
        <v>45748</v>
      </c>
      <c r="B476" t="str">
        <f t="shared" si="94"/>
        <v>April</v>
      </c>
      <c r="C476">
        <f t="shared" si="95"/>
        <v>2025</v>
      </c>
      <c r="D476" t="str">
        <f t="shared" si="93"/>
        <v>Burbank,WA/Kennewick,WA/Pasco,WA</v>
      </c>
      <c r="E476" s="69">
        <v>17.403223000000001</v>
      </c>
    </row>
    <row r="477" spans="1:5" x14ac:dyDescent="0.3">
      <c r="A477" s="3">
        <v>45748</v>
      </c>
      <c r="B477" t="str">
        <f t="shared" si="94"/>
        <v>April</v>
      </c>
      <c r="C477">
        <f t="shared" si="95"/>
        <v>2025</v>
      </c>
      <c r="D477" t="str">
        <f t="shared" si="93"/>
        <v>Sheffler,WA</v>
      </c>
      <c r="E477" s="69">
        <v>18.603223</v>
      </c>
    </row>
    <row r="478" spans="1:5" x14ac:dyDescent="0.3">
      <c r="A478" s="3">
        <v>45748</v>
      </c>
      <c r="B478" t="str">
        <f t="shared" si="94"/>
        <v>April</v>
      </c>
      <c r="C478">
        <f t="shared" si="95"/>
        <v>2025</v>
      </c>
      <c r="D478" t="str">
        <f t="shared" si="93"/>
        <v>Windust,WA/Lower Monumental</v>
      </c>
      <c r="E478" s="69">
        <v>18.633222999999997</v>
      </c>
    </row>
    <row r="479" spans="1:5" x14ac:dyDescent="0.3">
      <c r="A479" s="3">
        <v>45748</v>
      </c>
      <c r="B479" t="str">
        <f t="shared" si="94"/>
        <v>April</v>
      </c>
      <c r="C479">
        <f t="shared" si="95"/>
        <v>2025</v>
      </c>
      <c r="D479" t="str">
        <f t="shared" si="93"/>
        <v>Lyons Ferry,WA</v>
      </c>
      <c r="E479" s="69">
        <v>19.663222999999999</v>
      </c>
    </row>
    <row r="480" spans="1:5" x14ac:dyDescent="0.3">
      <c r="A480" s="3">
        <v>45748</v>
      </c>
      <c r="B480" t="str">
        <f t="shared" si="94"/>
        <v>April</v>
      </c>
      <c r="C480">
        <f t="shared" si="95"/>
        <v>2025</v>
      </c>
      <c r="D480" t="str">
        <f t="shared" si="93"/>
        <v>Central Ferry,WA/Almota, WA</v>
      </c>
      <c r="E480" s="69">
        <v>20.673223</v>
      </c>
    </row>
    <row r="481" spans="1:5" x14ac:dyDescent="0.3">
      <c r="A481" s="3">
        <v>45748</v>
      </c>
      <c r="B481" t="str">
        <f t="shared" si="94"/>
        <v>April</v>
      </c>
      <c r="C481">
        <f t="shared" si="95"/>
        <v>2025</v>
      </c>
      <c r="D481" t="str">
        <f t="shared" si="93"/>
        <v>Lewiston,ID/Clarkston,WA/Wilma,WA</v>
      </c>
      <c r="E481" s="69">
        <v>21.573222999999999</v>
      </c>
    </row>
    <row r="482" spans="1:5" x14ac:dyDescent="0.3">
      <c r="A482" s="3">
        <v>45778</v>
      </c>
      <c r="B482" t="str">
        <f t="shared" si="94"/>
        <v>May</v>
      </c>
      <c r="C482">
        <f t="shared" si="95"/>
        <v>2025</v>
      </c>
      <c r="D482" t="str">
        <f t="shared" si="93"/>
        <v>Dalles,OR</v>
      </c>
      <c r="E482" s="69">
        <v>14.210040000000001</v>
      </c>
    </row>
    <row r="483" spans="1:5" x14ac:dyDescent="0.3">
      <c r="A483" s="3">
        <v>45778</v>
      </c>
      <c r="B483" t="str">
        <f t="shared" si="94"/>
        <v>May</v>
      </c>
      <c r="C483">
        <f t="shared" si="95"/>
        <v>2025</v>
      </c>
      <c r="D483" t="str">
        <f t="shared" si="93"/>
        <v>Biggs,OR</v>
      </c>
      <c r="E483" s="69">
        <v>15.310040000000001</v>
      </c>
    </row>
    <row r="484" spans="1:5" x14ac:dyDescent="0.3">
      <c r="A484" s="3">
        <v>45778</v>
      </c>
      <c r="B484" t="str">
        <f t="shared" si="94"/>
        <v>May</v>
      </c>
      <c r="C484">
        <f t="shared" si="95"/>
        <v>2025</v>
      </c>
      <c r="D484" t="str">
        <f t="shared" si="93"/>
        <v>Arlington,OR/Roosevel,WA</v>
      </c>
      <c r="E484" s="69">
        <v>16.640039999999999</v>
      </c>
    </row>
    <row r="485" spans="1:5" x14ac:dyDescent="0.3">
      <c r="A485" s="3">
        <v>45778</v>
      </c>
      <c r="B485" t="str">
        <f t="shared" si="94"/>
        <v>May</v>
      </c>
      <c r="C485">
        <f t="shared" si="95"/>
        <v>2025</v>
      </c>
      <c r="D485" t="str">
        <f t="shared" si="93"/>
        <v>Boardman,OR/Hogue Warner,OR</v>
      </c>
      <c r="E485" s="69">
        <v>16.800039999999999</v>
      </c>
    </row>
    <row r="486" spans="1:5" x14ac:dyDescent="0.3">
      <c r="A486" s="3">
        <v>45778</v>
      </c>
      <c r="B486" t="str">
        <f t="shared" si="94"/>
        <v>May</v>
      </c>
      <c r="C486">
        <f t="shared" si="95"/>
        <v>2025</v>
      </c>
      <c r="D486" t="str">
        <f t="shared" si="93"/>
        <v>Umatilla, OR</v>
      </c>
      <c r="E486" s="69">
        <v>17.060040000000001</v>
      </c>
    </row>
    <row r="487" spans="1:5" x14ac:dyDescent="0.3">
      <c r="A487" s="3">
        <v>45778</v>
      </c>
      <c r="B487" t="str">
        <f t="shared" si="94"/>
        <v>May</v>
      </c>
      <c r="C487">
        <f t="shared" si="95"/>
        <v>2025</v>
      </c>
      <c r="D487" t="str">
        <f t="shared" si="93"/>
        <v>Port Kelly,WA/Wallula,WA</v>
      </c>
      <c r="E487" s="69">
        <v>17.160039999999999</v>
      </c>
    </row>
    <row r="488" spans="1:5" x14ac:dyDescent="0.3">
      <c r="A488" s="3">
        <v>45778</v>
      </c>
      <c r="B488" t="str">
        <f t="shared" si="94"/>
        <v>May</v>
      </c>
      <c r="C488">
        <f t="shared" si="95"/>
        <v>2025</v>
      </c>
      <c r="D488" t="str">
        <f t="shared" si="93"/>
        <v>Burbank,WA/Kennewick,WA/Pasco,WA</v>
      </c>
      <c r="E488" s="69">
        <v>17.380040000000001</v>
      </c>
    </row>
    <row r="489" spans="1:5" x14ac:dyDescent="0.3">
      <c r="A489" s="3">
        <v>45778</v>
      </c>
      <c r="B489" t="str">
        <f t="shared" si="94"/>
        <v>May</v>
      </c>
      <c r="C489">
        <f t="shared" si="95"/>
        <v>2025</v>
      </c>
      <c r="D489" t="str">
        <f t="shared" si="93"/>
        <v>Sheffler,WA</v>
      </c>
      <c r="E489" s="69">
        <v>18.58004</v>
      </c>
    </row>
    <row r="490" spans="1:5" x14ac:dyDescent="0.3">
      <c r="A490" s="3">
        <v>45778</v>
      </c>
      <c r="B490" t="str">
        <f t="shared" si="94"/>
        <v>May</v>
      </c>
      <c r="C490">
        <f t="shared" si="95"/>
        <v>2025</v>
      </c>
      <c r="D490" t="str">
        <f t="shared" si="93"/>
        <v>Windust,WA/Lower Monumental</v>
      </c>
      <c r="E490" s="69">
        <v>18.610039999999998</v>
      </c>
    </row>
    <row r="491" spans="1:5" x14ac:dyDescent="0.3">
      <c r="A491" s="3">
        <v>45778</v>
      </c>
      <c r="B491" t="str">
        <f t="shared" si="94"/>
        <v>May</v>
      </c>
      <c r="C491">
        <f t="shared" si="95"/>
        <v>2025</v>
      </c>
      <c r="D491" t="str">
        <f t="shared" si="93"/>
        <v>Lyons Ferry,WA</v>
      </c>
      <c r="E491" s="69">
        <v>19.640039999999999</v>
      </c>
    </row>
    <row r="492" spans="1:5" x14ac:dyDescent="0.3">
      <c r="A492" s="3">
        <v>45778</v>
      </c>
      <c r="B492" t="str">
        <f t="shared" si="94"/>
        <v>May</v>
      </c>
      <c r="C492">
        <f t="shared" si="95"/>
        <v>2025</v>
      </c>
      <c r="D492" t="str">
        <f t="shared" si="93"/>
        <v>Central Ferry,WA/Almota, WA</v>
      </c>
      <c r="E492" s="69">
        <v>20.650040000000001</v>
      </c>
    </row>
    <row r="493" spans="1:5" x14ac:dyDescent="0.3">
      <c r="A493" s="3">
        <v>45778</v>
      </c>
      <c r="B493" t="str">
        <f t="shared" si="94"/>
        <v>May</v>
      </c>
      <c r="C493">
        <f t="shared" si="95"/>
        <v>2025</v>
      </c>
      <c r="D493" t="str">
        <f t="shared" si="93"/>
        <v>Lewiston,ID/Clarkston,WA/Wilma,WA</v>
      </c>
      <c r="E493" s="69">
        <v>21.550039999999999</v>
      </c>
    </row>
    <row r="494" spans="1:5" x14ac:dyDescent="0.3">
      <c r="A494" s="3">
        <v>45809</v>
      </c>
      <c r="B494" t="str">
        <f t="shared" si="94"/>
        <v>June</v>
      </c>
      <c r="C494">
        <f t="shared" si="95"/>
        <v>2025</v>
      </c>
      <c r="D494" t="str">
        <f t="shared" si="93"/>
        <v>Dalles,OR</v>
      </c>
      <c r="E494" s="69">
        <v>14.29128</v>
      </c>
    </row>
    <row r="495" spans="1:5" x14ac:dyDescent="0.3">
      <c r="A495" s="3">
        <v>45809</v>
      </c>
      <c r="B495" t="str">
        <f t="shared" si="94"/>
        <v>June</v>
      </c>
      <c r="C495">
        <f t="shared" si="95"/>
        <v>2025</v>
      </c>
      <c r="D495" t="str">
        <f t="shared" si="93"/>
        <v>Biggs,OR</v>
      </c>
      <c r="E495" s="69">
        <v>15.39128</v>
      </c>
    </row>
    <row r="496" spans="1:5" x14ac:dyDescent="0.3">
      <c r="A496" s="3">
        <v>45809</v>
      </c>
      <c r="B496" t="str">
        <f t="shared" si="94"/>
        <v>June</v>
      </c>
      <c r="C496">
        <f t="shared" si="95"/>
        <v>2025</v>
      </c>
      <c r="D496" t="str">
        <f t="shared" si="93"/>
        <v>Arlington,OR/Roosevel,WA</v>
      </c>
      <c r="E496" s="69">
        <v>16.72128</v>
      </c>
    </row>
    <row r="497" spans="1:5" x14ac:dyDescent="0.3">
      <c r="A497" s="3">
        <v>45809</v>
      </c>
      <c r="B497" t="str">
        <f t="shared" si="94"/>
        <v>June</v>
      </c>
      <c r="C497">
        <f t="shared" si="95"/>
        <v>2025</v>
      </c>
      <c r="D497" t="str">
        <f t="shared" si="93"/>
        <v>Boardman,OR/Hogue Warner,OR</v>
      </c>
      <c r="E497" s="69">
        <v>16.88128</v>
      </c>
    </row>
    <row r="498" spans="1:5" x14ac:dyDescent="0.3">
      <c r="A498" s="3">
        <v>45809</v>
      </c>
      <c r="B498" t="str">
        <f t="shared" si="94"/>
        <v>June</v>
      </c>
      <c r="C498">
        <f t="shared" si="95"/>
        <v>2025</v>
      </c>
      <c r="D498" t="str">
        <f t="shared" si="93"/>
        <v>Umatilla, OR</v>
      </c>
      <c r="E498" s="69">
        <v>17.141280000000002</v>
      </c>
    </row>
    <row r="499" spans="1:5" x14ac:dyDescent="0.3">
      <c r="A499" s="3">
        <v>45809</v>
      </c>
      <c r="B499" t="str">
        <f t="shared" si="94"/>
        <v>June</v>
      </c>
      <c r="C499">
        <f t="shared" si="95"/>
        <v>2025</v>
      </c>
      <c r="D499" t="str">
        <f t="shared" si="93"/>
        <v>Port Kelly,WA/Wallula,WA</v>
      </c>
      <c r="E499" s="69">
        <v>17.24128</v>
      </c>
    </row>
    <row r="500" spans="1:5" x14ac:dyDescent="0.3">
      <c r="A500" s="3">
        <v>45809</v>
      </c>
      <c r="B500" t="str">
        <f t="shared" si="94"/>
        <v>June</v>
      </c>
      <c r="C500">
        <f t="shared" si="95"/>
        <v>2025</v>
      </c>
      <c r="D500" t="str">
        <f t="shared" si="93"/>
        <v>Burbank,WA/Kennewick,WA/Pasco,WA</v>
      </c>
      <c r="E500" s="69">
        <v>17.461280000000002</v>
      </c>
    </row>
    <row r="501" spans="1:5" x14ac:dyDescent="0.3">
      <c r="A501" s="3">
        <v>45809</v>
      </c>
      <c r="B501" t="str">
        <f t="shared" si="94"/>
        <v>June</v>
      </c>
      <c r="C501">
        <f t="shared" si="95"/>
        <v>2025</v>
      </c>
      <c r="D501" t="str">
        <f t="shared" si="93"/>
        <v>Sheffler,WA</v>
      </c>
      <c r="E501" s="69">
        <v>18.661280000000001</v>
      </c>
    </row>
    <row r="502" spans="1:5" x14ac:dyDescent="0.3">
      <c r="A502" s="3">
        <v>45809</v>
      </c>
      <c r="B502" t="str">
        <f t="shared" si="94"/>
        <v>June</v>
      </c>
      <c r="C502">
        <f t="shared" si="95"/>
        <v>2025</v>
      </c>
      <c r="D502" t="str">
        <f t="shared" si="93"/>
        <v>Windust,WA/Lower Monumental</v>
      </c>
      <c r="E502" s="69">
        <v>18.691279999999999</v>
      </c>
    </row>
    <row r="503" spans="1:5" x14ac:dyDescent="0.3">
      <c r="A503" s="3">
        <v>45809</v>
      </c>
      <c r="B503" t="str">
        <f t="shared" si="94"/>
        <v>June</v>
      </c>
      <c r="C503">
        <f t="shared" si="95"/>
        <v>2025</v>
      </c>
      <c r="D503" t="str">
        <f t="shared" si="93"/>
        <v>Lyons Ferry,WA</v>
      </c>
      <c r="E503" s="69">
        <v>19.72128</v>
      </c>
    </row>
    <row r="504" spans="1:5" x14ac:dyDescent="0.3">
      <c r="A504" s="3">
        <v>45809</v>
      </c>
      <c r="B504" t="str">
        <f t="shared" si="94"/>
        <v>June</v>
      </c>
      <c r="C504">
        <f t="shared" si="95"/>
        <v>2025</v>
      </c>
      <c r="D504" t="str">
        <f t="shared" si="93"/>
        <v>Central Ferry,WA/Almota, WA</v>
      </c>
      <c r="E504" s="69">
        <v>20.731280000000002</v>
      </c>
    </row>
    <row r="505" spans="1:5" x14ac:dyDescent="0.3">
      <c r="A505" s="3">
        <v>45809</v>
      </c>
      <c r="B505" t="str">
        <f t="shared" si="94"/>
        <v>June</v>
      </c>
      <c r="C505">
        <f t="shared" si="95"/>
        <v>2025</v>
      </c>
      <c r="D505" t="str">
        <f t="shared" si="93"/>
        <v>Lewiston,ID/Clarkston,WA/Wilma,WA</v>
      </c>
      <c r="E505" s="69">
        <v>21.63128</v>
      </c>
    </row>
    <row r="506" spans="1:5" x14ac:dyDescent="0.3">
      <c r="A506" s="3">
        <v>45839</v>
      </c>
      <c r="B506" t="str">
        <f t="shared" si="94"/>
        <v>July</v>
      </c>
      <c r="C506">
        <f t="shared" si="95"/>
        <v>2025</v>
      </c>
      <c r="D506" t="str">
        <f t="shared" si="93"/>
        <v>Dalles,OR</v>
      </c>
      <c r="E506" s="69">
        <v>14.5762</v>
      </c>
    </row>
    <row r="507" spans="1:5" x14ac:dyDescent="0.3">
      <c r="A507" s="3">
        <v>45839</v>
      </c>
      <c r="B507" t="str">
        <f t="shared" ref="B507:B530" si="96">TEXT(A507,"mmmm")</f>
        <v>July</v>
      </c>
      <c r="C507">
        <f t="shared" ref="C507:C542" si="97">YEAR(A507)</f>
        <v>2025</v>
      </c>
      <c r="D507" t="str">
        <f t="shared" si="93"/>
        <v>Biggs,OR</v>
      </c>
      <c r="E507" s="69">
        <v>15.6762</v>
      </c>
    </row>
    <row r="508" spans="1:5" x14ac:dyDescent="0.3">
      <c r="A508" s="3">
        <v>45839</v>
      </c>
      <c r="B508" t="str">
        <f t="shared" si="96"/>
        <v>July</v>
      </c>
      <c r="C508">
        <f t="shared" si="97"/>
        <v>2025</v>
      </c>
      <c r="D508" t="str">
        <f t="shared" si="93"/>
        <v>Arlington,OR/Roosevel,WA</v>
      </c>
      <c r="E508" s="69">
        <v>17.0062</v>
      </c>
    </row>
    <row r="509" spans="1:5" x14ac:dyDescent="0.3">
      <c r="A509" s="3">
        <v>45839</v>
      </c>
      <c r="B509" t="str">
        <f t="shared" si="96"/>
        <v>July</v>
      </c>
      <c r="C509">
        <f t="shared" si="97"/>
        <v>2025</v>
      </c>
      <c r="D509" t="str">
        <f t="shared" si="93"/>
        <v>Boardman,OR/Hogue Warner,OR</v>
      </c>
      <c r="E509" s="69">
        <v>17.1662</v>
      </c>
    </row>
    <row r="510" spans="1:5" x14ac:dyDescent="0.3">
      <c r="A510" s="3">
        <v>45839</v>
      </c>
      <c r="B510" t="str">
        <f t="shared" si="96"/>
        <v>July</v>
      </c>
      <c r="C510">
        <f t="shared" si="97"/>
        <v>2025</v>
      </c>
      <c r="D510" t="str">
        <f t="shared" si="93"/>
        <v>Umatilla, OR</v>
      </c>
      <c r="E510" s="69">
        <v>17.426200000000001</v>
      </c>
    </row>
    <row r="511" spans="1:5" x14ac:dyDescent="0.3">
      <c r="A511" s="3">
        <v>45839</v>
      </c>
      <c r="B511" t="str">
        <f t="shared" si="96"/>
        <v>July</v>
      </c>
      <c r="C511">
        <f t="shared" si="97"/>
        <v>2025</v>
      </c>
      <c r="D511" t="str">
        <f t="shared" si="93"/>
        <v>Port Kelly,WA/Wallula,WA</v>
      </c>
      <c r="E511" s="69">
        <v>17.526199999999999</v>
      </c>
    </row>
    <row r="512" spans="1:5" x14ac:dyDescent="0.3">
      <c r="A512" s="3">
        <v>45839</v>
      </c>
      <c r="B512" t="str">
        <f t="shared" si="96"/>
        <v>July</v>
      </c>
      <c r="C512">
        <f t="shared" si="97"/>
        <v>2025</v>
      </c>
      <c r="D512" t="str">
        <f t="shared" si="93"/>
        <v>Burbank,WA/Kennewick,WA/Pasco,WA</v>
      </c>
      <c r="E512" s="69">
        <v>17.746200000000002</v>
      </c>
    </row>
    <row r="513" spans="1:5" x14ac:dyDescent="0.3">
      <c r="A513" s="3">
        <v>45839</v>
      </c>
      <c r="B513" t="str">
        <f t="shared" si="96"/>
        <v>July</v>
      </c>
      <c r="C513">
        <f t="shared" si="97"/>
        <v>2025</v>
      </c>
      <c r="D513" t="str">
        <f t="shared" si="93"/>
        <v>Sheffler,WA</v>
      </c>
      <c r="E513" s="69">
        <v>18.946200000000001</v>
      </c>
    </row>
    <row r="514" spans="1:5" x14ac:dyDescent="0.3">
      <c r="A514" s="3">
        <v>45839</v>
      </c>
      <c r="B514" t="str">
        <f t="shared" si="96"/>
        <v>July</v>
      </c>
      <c r="C514">
        <f t="shared" si="97"/>
        <v>2025</v>
      </c>
      <c r="D514" t="str">
        <f t="shared" si="93"/>
        <v>Windust,WA/Lower Monumental</v>
      </c>
      <c r="E514" s="69">
        <v>18.976199999999999</v>
      </c>
    </row>
    <row r="515" spans="1:5" x14ac:dyDescent="0.3">
      <c r="A515" s="3">
        <v>45839</v>
      </c>
      <c r="B515" t="str">
        <f t="shared" si="96"/>
        <v>July</v>
      </c>
      <c r="C515">
        <f t="shared" si="97"/>
        <v>2025</v>
      </c>
      <c r="D515" t="str">
        <f t="shared" si="93"/>
        <v>Lyons Ferry,WA</v>
      </c>
      <c r="E515" s="69">
        <v>20.0062</v>
      </c>
    </row>
    <row r="516" spans="1:5" x14ac:dyDescent="0.3">
      <c r="A516" s="3">
        <v>45839</v>
      </c>
      <c r="B516" t="str">
        <f t="shared" si="96"/>
        <v>July</v>
      </c>
      <c r="C516">
        <f t="shared" si="97"/>
        <v>2025</v>
      </c>
      <c r="D516" t="str">
        <f t="shared" si="93"/>
        <v>Central Ferry,WA/Almota, WA</v>
      </c>
      <c r="E516" s="69">
        <v>21.016200000000001</v>
      </c>
    </row>
    <row r="517" spans="1:5" x14ac:dyDescent="0.3">
      <c r="A517" s="3">
        <v>45839</v>
      </c>
      <c r="B517" t="str">
        <f t="shared" si="96"/>
        <v>July</v>
      </c>
      <c r="C517">
        <f t="shared" si="97"/>
        <v>2025</v>
      </c>
      <c r="D517" t="str">
        <f t="shared" si="93"/>
        <v>Lewiston,ID/Clarkston,WA/Wilma,WA</v>
      </c>
      <c r="E517" s="69">
        <v>21.9162</v>
      </c>
    </row>
    <row r="518" spans="1:5" x14ac:dyDescent="0.3">
      <c r="A518" s="3">
        <v>45870</v>
      </c>
      <c r="B518" t="str">
        <f t="shared" si="96"/>
        <v>August</v>
      </c>
      <c r="C518">
        <f t="shared" si="97"/>
        <v>2025</v>
      </c>
      <c r="D518" t="str">
        <f t="shared" si="93"/>
        <v>Dalles,OR</v>
      </c>
      <c r="E518" s="69">
        <v>15.464937000000001</v>
      </c>
    </row>
    <row r="519" spans="1:5" x14ac:dyDescent="0.3">
      <c r="A519" s="3">
        <v>45870</v>
      </c>
      <c r="B519" t="str">
        <f t="shared" si="96"/>
        <v>August</v>
      </c>
      <c r="C519">
        <f t="shared" si="97"/>
        <v>2025</v>
      </c>
      <c r="D519" t="str">
        <f t="shared" si="93"/>
        <v>Biggs,OR</v>
      </c>
      <c r="E519" s="69">
        <v>16.604937</v>
      </c>
    </row>
    <row r="520" spans="1:5" x14ac:dyDescent="0.3">
      <c r="A520" s="3">
        <v>45870</v>
      </c>
      <c r="B520" t="str">
        <f t="shared" si="96"/>
        <v>August</v>
      </c>
      <c r="C520">
        <f t="shared" si="97"/>
        <v>2025</v>
      </c>
      <c r="D520" t="str">
        <f t="shared" si="93"/>
        <v>Arlington,OR/Roosevel,WA</v>
      </c>
      <c r="E520" s="69">
        <v>17.984936999999999</v>
      </c>
    </row>
    <row r="521" spans="1:5" x14ac:dyDescent="0.3">
      <c r="A521" s="3">
        <v>45870</v>
      </c>
      <c r="B521" t="str">
        <f t="shared" si="96"/>
        <v>August</v>
      </c>
      <c r="C521">
        <f t="shared" si="97"/>
        <v>2025</v>
      </c>
      <c r="D521" t="str">
        <f t="shared" si="93"/>
        <v>Boardman,OR/Hogue Warner,OR</v>
      </c>
      <c r="E521" s="69">
        <v>18.144936999999999</v>
      </c>
    </row>
    <row r="522" spans="1:5" x14ac:dyDescent="0.3">
      <c r="A522" s="3">
        <v>45870</v>
      </c>
      <c r="B522" t="str">
        <f t="shared" si="96"/>
        <v>August</v>
      </c>
      <c r="C522">
        <f t="shared" si="97"/>
        <v>2025</v>
      </c>
      <c r="D522" t="str">
        <f t="shared" si="93"/>
        <v>Umatilla, OR</v>
      </c>
      <c r="E522" s="69">
        <v>18.414936999999998</v>
      </c>
    </row>
    <row r="523" spans="1:5" x14ac:dyDescent="0.3">
      <c r="A523" s="3">
        <v>45870</v>
      </c>
      <c r="B523" t="str">
        <f t="shared" si="96"/>
        <v>August</v>
      </c>
      <c r="C523">
        <f t="shared" si="97"/>
        <v>2025</v>
      </c>
      <c r="D523" t="str">
        <f t="shared" si="93"/>
        <v>Port Kelly,WA/Wallula,WA</v>
      </c>
      <c r="E523" s="69">
        <v>18.514937</v>
      </c>
    </row>
    <row r="524" spans="1:5" x14ac:dyDescent="0.3">
      <c r="A524" s="3">
        <v>45870</v>
      </c>
      <c r="B524" t="str">
        <f t="shared" si="96"/>
        <v>August</v>
      </c>
      <c r="C524">
        <f t="shared" si="97"/>
        <v>2025</v>
      </c>
      <c r="D524" t="str">
        <f t="shared" si="93"/>
        <v>Burbank,WA/Kennewick,WA/Pasco,WA</v>
      </c>
      <c r="E524" s="69">
        <v>18.744937</v>
      </c>
    </row>
    <row r="525" spans="1:5" x14ac:dyDescent="0.3">
      <c r="A525" s="3">
        <v>45870</v>
      </c>
      <c r="B525" t="str">
        <f t="shared" si="96"/>
        <v>August</v>
      </c>
      <c r="C525">
        <f t="shared" si="97"/>
        <v>2025</v>
      </c>
      <c r="D525" t="str">
        <f t="shared" si="93"/>
        <v>Sheffler,WA</v>
      </c>
      <c r="E525" s="69">
        <v>19.984936999999999</v>
      </c>
    </row>
    <row r="526" spans="1:5" x14ac:dyDescent="0.3">
      <c r="A526" s="3">
        <v>45870</v>
      </c>
      <c r="B526" t="str">
        <f t="shared" si="96"/>
        <v>August</v>
      </c>
      <c r="C526">
        <f t="shared" si="97"/>
        <v>2025</v>
      </c>
      <c r="D526" t="str">
        <f t="shared" si="93"/>
        <v>Windust,WA/Lower Monumental</v>
      </c>
      <c r="E526" s="69">
        <v>20.014937</v>
      </c>
    </row>
    <row r="527" spans="1:5" x14ac:dyDescent="0.3">
      <c r="A527" s="3">
        <v>45870</v>
      </c>
      <c r="B527" t="str">
        <f t="shared" si="96"/>
        <v>August</v>
      </c>
      <c r="C527">
        <f t="shared" si="97"/>
        <v>2025</v>
      </c>
      <c r="D527" t="str">
        <f t="shared" si="93"/>
        <v>Lyons Ferry,WA</v>
      </c>
      <c r="E527" s="69">
        <v>21.084937</v>
      </c>
    </row>
    <row r="528" spans="1:5" x14ac:dyDescent="0.3">
      <c r="A528" s="3">
        <v>45870</v>
      </c>
      <c r="B528" t="str">
        <f t="shared" si="96"/>
        <v>August</v>
      </c>
      <c r="C528">
        <f t="shared" si="97"/>
        <v>2025</v>
      </c>
      <c r="D528" t="str">
        <f t="shared" si="93"/>
        <v>Central Ferry,WA/Almota, WA</v>
      </c>
      <c r="E528" s="69">
        <v>22.134936999999997</v>
      </c>
    </row>
    <row r="529" spans="1:5" x14ac:dyDescent="0.3">
      <c r="A529" s="3">
        <v>45870</v>
      </c>
      <c r="B529" t="str">
        <f t="shared" si="96"/>
        <v>August</v>
      </c>
      <c r="C529">
        <f t="shared" si="97"/>
        <v>2025</v>
      </c>
      <c r="D529" t="str">
        <f t="shared" si="93"/>
        <v>Lewiston,ID/Clarkston,WA/Wilma,WA</v>
      </c>
      <c r="E529" s="69">
        <v>23.064936999999997</v>
      </c>
    </row>
    <row r="530" spans="1:5" x14ac:dyDescent="0.3">
      <c r="A530" s="3">
        <v>45901</v>
      </c>
      <c r="B530" t="str">
        <f t="shared" si="96"/>
        <v>September</v>
      </c>
      <c r="C530">
        <f t="shared" si="97"/>
        <v>2025</v>
      </c>
      <c r="D530" t="str">
        <f t="shared" si="93"/>
        <v>Dalles,OR</v>
      </c>
      <c r="E530" s="69">
        <v>15.578096</v>
      </c>
    </row>
    <row r="531" spans="1:5" x14ac:dyDescent="0.3">
      <c r="A531" s="3">
        <v>45901</v>
      </c>
      <c r="B531" t="str">
        <f t="shared" ref="B531:B542" si="98">TEXT(A531,"mmmm")</f>
        <v>September</v>
      </c>
      <c r="C531">
        <f t="shared" si="97"/>
        <v>2025</v>
      </c>
      <c r="D531" t="str">
        <f t="shared" si="93"/>
        <v>Biggs,OR</v>
      </c>
      <c r="E531" s="69">
        <v>16.718095999999999</v>
      </c>
    </row>
    <row r="532" spans="1:5" x14ac:dyDescent="0.3">
      <c r="A532" s="3">
        <v>45901</v>
      </c>
      <c r="B532" t="str">
        <f t="shared" si="98"/>
        <v>September</v>
      </c>
      <c r="C532">
        <f t="shared" si="97"/>
        <v>2025</v>
      </c>
      <c r="D532" t="str">
        <f t="shared" si="93"/>
        <v>Arlington,OR/Roosevel,WA</v>
      </c>
      <c r="E532" s="69">
        <v>18.098095999999998</v>
      </c>
    </row>
    <row r="533" spans="1:5" x14ac:dyDescent="0.3">
      <c r="A533" s="3">
        <v>45901</v>
      </c>
      <c r="B533" t="str">
        <f t="shared" si="98"/>
        <v>September</v>
      </c>
      <c r="C533">
        <f t="shared" si="97"/>
        <v>2025</v>
      </c>
      <c r="D533" t="str">
        <f t="shared" si="93"/>
        <v>Boardman,OR/Hogue Warner,OR</v>
      </c>
      <c r="E533" s="69">
        <v>18.258096000000002</v>
      </c>
    </row>
    <row r="534" spans="1:5" x14ac:dyDescent="0.3">
      <c r="A534" s="3">
        <v>45901</v>
      </c>
      <c r="B534" t="str">
        <f t="shared" si="98"/>
        <v>September</v>
      </c>
      <c r="C534">
        <f t="shared" si="97"/>
        <v>2025</v>
      </c>
      <c r="D534" t="str">
        <f t="shared" si="93"/>
        <v>Umatilla, OR</v>
      </c>
      <c r="E534" s="69">
        <v>18.528095999999998</v>
      </c>
    </row>
    <row r="535" spans="1:5" x14ac:dyDescent="0.3">
      <c r="A535" s="3">
        <v>45901</v>
      </c>
      <c r="B535" t="str">
        <f t="shared" si="98"/>
        <v>September</v>
      </c>
      <c r="C535">
        <f t="shared" si="97"/>
        <v>2025</v>
      </c>
      <c r="D535" t="str">
        <f t="shared" ref="D535:D598" si="99">D523</f>
        <v>Port Kelly,WA/Wallula,WA</v>
      </c>
      <c r="E535" s="69">
        <v>18.628095999999999</v>
      </c>
    </row>
    <row r="536" spans="1:5" x14ac:dyDescent="0.3">
      <c r="A536" s="3">
        <v>45901</v>
      </c>
      <c r="B536" t="str">
        <f t="shared" si="98"/>
        <v>September</v>
      </c>
      <c r="C536">
        <f t="shared" si="97"/>
        <v>2025</v>
      </c>
      <c r="D536" t="str">
        <f t="shared" si="99"/>
        <v>Burbank,WA/Kennewick,WA/Pasco,WA</v>
      </c>
      <c r="E536" s="69">
        <v>18.858096</v>
      </c>
    </row>
    <row r="537" spans="1:5" x14ac:dyDescent="0.3">
      <c r="A537" s="3">
        <v>45901</v>
      </c>
      <c r="B537" t="str">
        <f t="shared" si="98"/>
        <v>September</v>
      </c>
      <c r="C537">
        <f t="shared" si="97"/>
        <v>2025</v>
      </c>
      <c r="D537" t="str">
        <f t="shared" si="99"/>
        <v>Sheffler,WA</v>
      </c>
      <c r="E537" s="69">
        <v>20.098095999999998</v>
      </c>
    </row>
    <row r="538" spans="1:5" x14ac:dyDescent="0.3">
      <c r="A538" s="3">
        <v>45901</v>
      </c>
      <c r="B538" t="str">
        <f t="shared" si="98"/>
        <v>September</v>
      </c>
      <c r="C538">
        <f t="shared" si="97"/>
        <v>2025</v>
      </c>
      <c r="D538" t="str">
        <f t="shared" si="99"/>
        <v>Windust,WA/Lower Monumental</v>
      </c>
      <c r="E538" s="69">
        <v>20.128095999999999</v>
      </c>
    </row>
    <row r="539" spans="1:5" x14ac:dyDescent="0.3">
      <c r="A539" s="3">
        <v>45901</v>
      </c>
      <c r="B539" t="str">
        <f t="shared" si="98"/>
        <v>September</v>
      </c>
      <c r="C539">
        <f t="shared" si="97"/>
        <v>2025</v>
      </c>
      <c r="D539" t="str">
        <f t="shared" si="99"/>
        <v>Lyons Ferry,WA</v>
      </c>
      <c r="E539" s="69">
        <v>21.198096</v>
      </c>
    </row>
    <row r="540" spans="1:5" x14ac:dyDescent="0.3">
      <c r="A540" s="3">
        <v>45901</v>
      </c>
      <c r="B540" t="str">
        <f t="shared" si="98"/>
        <v>September</v>
      </c>
      <c r="C540">
        <f t="shared" si="97"/>
        <v>2025</v>
      </c>
      <c r="D540" t="str">
        <f t="shared" si="99"/>
        <v>Central Ferry,WA/Almota, WA</v>
      </c>
      <c r="E540" s="69">
        <v>22.248095999999997</v>
      </c>
    </row>
    <row r="541" spans="1:5" x14ac:dyDescent="0.3">
      <c r="A541" s="3">
        <v>45901</v>
      </c>
      <c r="B541" t="str">
        <f t="shared" si="98"/>
        <v>September</v>
      </c>
      <c r="C541">
        <f t="shared" si="97"/>
        <v>2025</v>
      </c>
      <c r="D541" t="str">
        <f t="shared" si="99"/>
        <v>Lewiston,ID/Clarkston,WA/Wilma,WA</v>
      </c>
      <c r="E541" s="69">
        <v>23.178095999999996</v>
      </c>
    </row>
    <row r="542" spans="1:5" x14ac:dyDescent="0.3">
      <c r="A542" s="3">
        <v>45931</v>
      </c>
      <c r="B542" t="str">
        <f t="shared" si="98"/>
        <v>October</v>
      </c>
      <c r="C542">
        <f t="shared" si="97"/>
        <v>2025</v>
      </c>
      <c r="D542" t="str">
        <f t="shared" si="99"/>
        <v>Dalles,OR</v>
      </c>
      <c r="E542" s="69">
        <v>15.278496000000001</v>
      </c>
    </row>
    <row r="543" spans="1:5" x14ac:dyDescent="0.3">
      <c r="A543" s="3">
        <v>45931</v>
      </c>
      <c r="B543" t="str">
        <f t="shared" ref="B543:B554" si="100">TEXT(A543,"mmmm")</f>
        <v>October</v>
      </c>
      <c r="C543">
        <f t="shared" ref="C543:C554" si="101">YEAR(A543)</f>
        <v>2025</v>
      </c>
      <c r="D543" t="str">
        <f t="shared" si="99"/>
        <v>Biggs,OR</v>
      </c>
      <c r="E543" s="69">
        <v>16.418495999999998</v>
      </c>
    </row>
    <row r="544" spans="1:5" x14ac:dyDescent="0.3">
      <c r="A544" s="3">
        <v>45931</v>
      </c>
      <c r="B544" t="str">
        <f t="shared" si="100"/>
        <v>October</v>
      </c>
      <c r="C544">
        <f t="shared" si="101"/>
        <v>2025</v>
      </c>
      <c r="D544" t="str">
        <f t="shared" si="99"/>
        <v>Arlington,OR/Roosevel,WA</v>
      </c>
      <c r="E544" s="69">
        <v>17.798496</v>
      </c>
    </row>
    <row r="545" spans="1:5" x14ac:dyDescent="0.3">
      <c r="A545" s="3">
        <v>45931</v>
      </c>
      <c r="B545" t="str">
        <f t="shared" si="100"/>
        <v>October</v>
      </c>
      <c r="C545">
        <f t="shared" si="101"/>
        <v>2025</v>
      </c>
      <c r="D545" t="str">
        <f t="shared" si="99"/>
        <v>Boardman,OR/Hogue Warner,OR</v>
      </c>
      <c r="E545" s="69">
        <v>17.958496</v>
      </c>
    </row>
    <row r="546" spans="1:5" x14ac:dyDescent="0.3">
      <c r="A546" s="3">
        <v>45931</v>
      </c>
      <c r="B546" t="str">
        <f t="shared" si="100"/>
        <v>October</v>
      </c>
      <c r="C546">
        <f t="shared" si="101"/>
        <v>2025</v>
      </c>
      <c r="D546" t="str">
        <f t="shared" si="99"/>
        <v>Umatilla, OR</v>
      </c>
      <c r="E546" s="69">
        <v>18.228496</v>
      </c>
    </row>
    <row r="547" spans="1:5" x14ac:dyDescent="0.3">
      <c r="A547" s="3">
        <v>45931</v>
      </c>
      <c r="B547" t="str">
        <f t="shared" si="100"/>
        <v>October</v>
      </c>
      <c r="C547">
        <f t="shared" si="101"/>
        <v>2025</v>
      </c>
      <c r="D547" t="str">
        <f t="shared" si="99"/>
        <v>Port Kelly,WA/Wallula,WA</v>
      </c>
      <c r="E547" s="69">
        <v>18.328496000000001</v>
      </c>
    </row>
    <row r="548" spans="1:5" x14ac:dyDescent="0.3">
      <c r="A548" s="3">
        <v>45931</v>
      </c>
      <c r="B548" t="str">
        <f t="shared" si="100"/>
        <v>October</v>
      </c>
      <c r="C548">
        <f t="shared" si="101"/>
        <v>2025</v>
      </c>
      <c r="D548" t="str">
        <f t="shared" si="99"/>
        <v>Burbank,WA/Kennewick,WA/Pasco,WA</v>
      </c>
      <c r="E548" s="69">
        <v>18.558495999999998</v>
      </c>
    </row>
    <row r="549" spans="1:5" x14ac:dyDescent="0.3">
      <c r="A549" s="3">
        <v>45931</v>
      </c>
      <c r="B549" t="str">
        <f t="shared" si="100"/>
        <v>October</v>
      </c>
      <c r="C549">
        <f t="shared" si="101"/>
        <v>2025</v>
      </c>
      <c r="D549" t="str">
        <f t="shared" si="99"/>
        <v>Sheffler,WA</v>
      </c>
      <c r="E549" s="69">
        <v>19.798496</v>
      </c>
    </row>
    <row r="550" spans="1:5" x14ac:dyDescent="0.3">
      <c r="A550" s="3">
        <v>45931</v>
      </c>
      <c r="B550" t="str">
        <f t="shared" si="100"/>
        <v>October</v>
      </c>
      <c r="C550">
        <f t="shared" si="101"/>
        <v>2025</v>
      </c>
      <c r="D550" t="str">
        <f t="shared" si="99"/>
        <v>Windust,WA/Lower Monumental</v>
      </c>
      <c r="E550" s="69">
        <v>19.828496000000001</v>
      </c>
    </row>
    <row r="551" spans="1:5" x14ac:dyDescent="0.3">
      <c r="A551" s="3">
        <v>45931</v>
      </c>
      <c r="B551" t="str">
        <f t="shared" si="100"/>
        <v>October</v>
      </c>
      <c r="C551">
        <f t="shared" si="101"/>
        <v>2025</v>
      </c>
      <c r="D551" t="str">
        <f t="shared" si="99"/>
        <v>Lyons Ferry,WA</v>
      </c>
      <c r="E551" s="69">
        <v>20.898496000000002</v>
      </c>
    </row>
    <row r="552" spans="1:5" x14ac:dyDescent="0.3">
      <c r="A552" s="3">
        <v>45931</v>
      </c>
      <c r="B552" t="str">
        <f t="shared" si="100"/>
        <v>October</v>
      </c>
      <c r="C552">
        <f t="shared" si="101"/>
        <v>2025</v>
      </c>
      <c r="D552" t="str">
        <f t="shared" si="99"/>
        <v>Central Ferry,WA/Almota, WA</v>
      </c>
      <c r="E552" s="69">
        <v>21.948495999999999</v>
      </c>
    </row>
    <row r="553" spans="1:5" x14ac:dyDescent="0.3">
      <c r="A553" s="3">
        <v>45931</v>
      </c>
      <c r="B553" t="str">
        <f t="shared" si="100"/>
        <v>October</v>
      </c>
      <c r="C553">
        <f t="shared" si="101"/>
        <v>2025</v>
      </c>
      <c r="D553" t="str">
        <f t="shared" si="99"/>
        <v>Lewiston,ID/Clarkston,WA/Wilma,WA</v>
      </c>
      <c r="E553" s="69">
        <v>22.878495999999998</v>
      </c>
    </row>
    <row r="554" spans="1:5" x14ac:dyDescent="0.3">
      <c r="A554" s="3">
        <v>45962</v>
      </c>
      <c r="B554" t="str">
        <f t="shared" si="100"/>
        <v>November</v>
      </c>
      <c r="C554">
        <f t="shared" si="101"/>
        <v>2025</v>
      </c>
      <c r="D554" t="str">
        <f t="shared" si="99"/>
        <v>Dalles,OR</v>
      </c>
      <c r="E554" s="69">
        <v>15.41474</v>
      </c>
    </row>
    <row r="555" spans="1:5" x14ac:dyDescent="0.3">
      <c r="A555" s="3">
        <v>45962</v>
      </c>
      <c r="B555" t="str">
        <f t="shared" ref="B555:B565" si="102">TEXT(A555,"mmmm")</f>
        <v>November</v>
      </c>
      <c r="C555">
        <f t="shared" ref="C555:C566" si="103">YEAR(A555)</f>
        <v>2025</v>
      </c>
      <c r="D555" t="str">
        <f t="shared" si="99"/>
        <v>Biggs,OR</v>
      </c>
      <c r="E555" s="69">
        <v>16.554739999999999</v>
      </c>
    </row>
    <row r="556" spans="1:5" x14ac:dyDescent="0.3">
      <c r="A556" s="3">
        <v>45962</v>
      </c>
      <c r="B556" t="str">
        <f t="shared" si="102"/>
        <v>November</v>
      </c>
      <c r="C556">
        <f t="shared" si="103"/>
        <v>2025</v>
      </c>
      <c r="D556" t="str">
        <f t="shared" si="99"/>
        <v>Arlington,OR/Roosevel,WA</v>
      </c>
      <c r="E556" s="69">
        <v>17.934740000000001</v>
      </c>
    </row>
    <row r="557" spans="1:5" x14ac:dyDescent="0.3">
      <c r="A557" s="3">
        <v>45962</v>
      </c>
      <c r="B557" t="str">
        <f t="shared" si="102"/>
        <v>November</v>
      </c>
      <c r="C557">
        <f t="shared" si="103"/>
        <v>2025</v>
      </c>
      <c r="D557" t="str">
        <f t="shared" si="99"/>
        <v>Boardman,OR/Hogue Warner,OR</v>
      </c>
      <c r="E557" s="69">
        <v>18.094740000000002</v>
      </c>
    </row>
    <row r="558" spans="1:5" x14ac:dyDescent="0.3">
      <c r="A558" s="3">
        <v>45962</v>
      </c>
      <c r="B558" t="str">
        <f t="shared" si="102"/>
        <v>November</v>
      </c>
      <c r="C558">
        <f t="shared" si="103"/>
        <v>2025</v>
      </c>
      <c r="D558" t="str">
        <f t="shared" si="99"/>
        <v>Umatilla, OR</v>
      </c>
      <c r="E558" s="69">
        <v>18.364740000000001</v>
      </c>
    </row>
    <row r="559" spans="1:5" x14ac:dyDescent="0.3">
      <c r="A559" s="3">
        <v>45962</v>
      </c>
      <c r="B559" t="str">
        <f t="shared" si="102"/>
        <v>November</v>
      </c>
      <c r="C559">
        <f t="shared" si="103"/>
        <v>2025</v>
      </c>
      <c r="D559" t="str">
        <f t="shared" si="99"/>
        <v>Port Kelly,WA/Wallula,WA</v>
      </c>
      <c r="E559" s="69">
        <v>18.464739999999999</v>
      </c>
    </row>
    <row r="560" spans="1:5" x14ac:dyDescent="0.3">
      <c r="A560" s="3">
        <v>45962</v>
      </c>
      <c r="B560" t="str">
        <f t="shared" si="102"/>
        <v>November</v>
      </c>
      <c r="C560">
        <f t="shared" si="103"/>
        <v>2025</v>
      </c>
      <c r="D560" t="str">
        <f t="shared" si="99"/>
        <v>Burbank,WA/Kennewick,WA/Pasco,WA</v>
      </c>
      <c r="E560" s="69">
        <v>18.694739999999999</v>
      </c>
    </row>
    <row r="561" spans="1:5" x14ac:dyDescent="0.3">
      <c r="A561" s="3">
        <v>45962</v>
      </c>
      <c r="B561" t="str">
        <f t="shared" si="102"/>
        <v>November</v>
      </c>
      <c r="C561">
        <f t="shared" si="103"/>
        <v>2025</v>
      </c>
      <c r="D561" t="str">
        <f t="shared" si="99"/>
        <v>Sheffler,WA</v>
      </c>
      <c r="E561" s="69">
        <v>19.934740000000001</v>
      </c>
    </row>
    <row r="562" spans="1:5" x14ac:dyDescent="0.3">
      <c r="A562" s="3">
        <v>45962</v>
      </c>
      <c r="B562" t="str">
        <f t="shared" si="102"/>
        <v>November</v>
      </c>
      <c r="C562">
        <f t="shared" si="103"/>
        <v>2025</v>
      </c>
      <c r="D562" t="str">
        <f t="shared" si="99"/>
        <v>Windust,WA/Lower Monumental</v>
      </c>
      <c r="E562" s="69">
        <v>19.964740000000003</v>
      </c>
    </row>
    <row r="563" spans="1:5" x14ac:dyDescent="0.3">
      <c r="A563" s="3">
        <v>45962</v>
      </c>
      <c r="B563" t="str">
        <f t="shared" si="102"/>
        <v>November</v>
      </c>
      <c r="C563">
        <f t="shared" si="103"/>
        <v>2025</v>
      </c>
      <c r="D563" t="str">
        <f t="shared" si="99"/>
        <v>Lyons Ferry,WA</v>
      </c>
      <c r="E563" s="69">
        <v>21.034740000000003</v>
      </c>
    </row>
    <row r="564" spans="1:5" x14ac:dyDescent="0.3">
      <c r="A564" s="3">
        <v>45962</v>
      </c>
      <c r="B564" t="str">
        <f t="shared" si="102"/>
        <v>November</v>
      </c>
      <c r="C564">
        <f t="shared" si="103"/>
        <v>2025</v>
      </c>
      <c r="D564" t="str">
        <f t="shared" si="99"/>
        <v>Central Ferry,WA/Almota, WA</v>
      </c>
      <c r="E564" s="69">
        <v>22.08474</v>
      </c>
    </row>
    <row r="565" spans="1:5" x14ac:dyDescent="0.3">
      <c r="A565" s="3">
        <v>45962</v>
      </c>
      <c r="B565" t="str">
        <f t="shared" si="102"/>
        <v>November</v>
      </c>
      <c r="C565">
        <f t="shared" si="103"/>
        <v>2025</v>
      </c>
      <c r="D565" t="str">
        <f t="shared" si="99"/>
        <v>Lewiston,ID/Clarkston,WA/Wilma,WA</v>
      </c>
      <c r="E565" s="69">
        <v>23.01474</v>
      </c>
    </row>
    <row r="566" spans="1:5" x14ac:dyDescent="0.3">
      <c r="A566" s="3">
        <v>45992</v>
      </c>
      <c r="B566" t="s">
        <v>72</v>
      </c>
      <c r="C566">
        <f t="shared" si="103"/>
        <v>2025</v>
      </c>
      <c r="D566" t="str">
        <f t="shared" si="99"/>
        <v>Dalles,OR</v>
      </c>
      <c r="E566" s="69">
        <v>15.192566000000001</v>
      </c>
    </row>
    <row r="567" spans="1:5" x14ac:dyDescent="0.3">
      <c r="A567" s="3">
        <v>45992</v>
      </c>
      <c r="B567" t="s">
        <v>72</v>
      </c>
      <c r="C567">
        <v>2025</v>
      </c>
      <c r="D567" t="str">
        <f t="shared" si="99"/>
        <v>Biggs,OR</v>
      </c>
      <c r="E567" s="69">
        <v>16.332566</v>
      </c>
    </row>
    <row r="568" spans="1:5" x14ac:dyDescent="0.3">
      <c r="A568" s="3">
        <v>45992</v>
      </c>
      <c r="B568" t="s">
        <v>72</v>
      </c>
      <c r="C568">
        <v>2025</v>
      </c>
      <c r="D568" t="str">
        <f t="shared" si="99"/>
        <v>Arlington,OR/Roosevel,WA</v>
      </c>
      <c r="E568" s="69">
        <v>17.712566000000002</v>
      </c>
    </row>
    <row r="569" spans="1:5" x14ac:dyDescent="0.3">
      <c r="A569" s="3">
        <v>45992</v>
      </c>
      <c r="B569" t="s">
        <v>72</v>
      </c>
      <c r="C569">
        <v>2025</v>
      </c>
      <c r="D569" t="str">
        <f t="shared" si="99"/>
        <v>Boardman,OR/Hogue Warner,OR</v>
      </c>
      <c r="E569" s="69">
        <v>17.872565999999999</v>
      </c>
    </row>
    <row r="570" spans="1:5" x14ac:dyDescent="0.3">
      <c r="A570" s="3">
        <v>45992</v>
      </c>
      <c r="B570" t="s">
        <v>72</v>
      </c>
      <c r="C570">
        <v>2025</v>
      </c>
      <c r="D570" t="str">
        <f t="shared" si="99"/>
        <v>Umatilla, OR</v>
      </c>
      <c r="E570" s="76">
        <v>18.142566000000002</v>
      </c>
    </row>
    <row r="571" spans="1:5" x14ac:dyDescent="0.3">
      <c r="A571" s="3">
        <v>45992</v>
      </c>
      <c r="B571" t="s">
        <v>72</v>
      </c>
      <c r="C571">
        <v>2025</v>
      </c>
      <c r="D571" t="str">
        <f t="shared" si="99"/>
        <v>Port Kelly,WA/Wallula,WA</v>
      </c>
      <c r="E571" s="76">
        <v>18.242566</v>
      </c>
    </row>
    <row r="572" spans="1:5" x14ac:dyDescent="0.3">
      <c r="A572" s="3">
        <v>45992</v>
      </c>
      <c r="B572" t="s">
        <v>72</v>
      </c>
      <c r="C572">
        <v>2025</v>
      </c>
      <c r="D572" t="str">
        <f t="shared" si="99"/>
        <v>Burbank,WA/Kennewick,WA/Pasco,WA</v>
      </c>
      <c r="E572" s="69">
        <v>18.472566</v>
      </c>
    </row>
    <row r="573" spans="1:5" x14ac:dyDescent="0.3">
      <c r="A573" s="3">
        <v>45992</v>
      </c>
      <c r="B573" t="s">
        <v>72</v>
      </c>
      <c r="C573">
        <v>2025</v>
      </c>
      <c r="D573" t="str">
        <f t="shared" si="99"/>
        <v>Sheffler,WA</v>
      </c>
      <c r="E573" s="69">
        <v>19.712566000000002</v>
      </c>
    </row>
    <row r="574" spans="1:5" x14ac:dyDescent="0.3">
      <c r="A574" s="3">
        <v>45992</v>
      </c>
      <c r="B574" t="s">
        <v>72</v>
      </c>
      <c r="C574">
        <v>2025</v>
      </c>
      <c r="D574" t="str">
        <f t="shared" si="99"/>
        <v>Windust,WA/Lower Monumental</v>
      </c>
      <c r="E574" s="69">
        <v>19.742566000000004</v>
      </c>
    </row>
    <row r="575" spans="1:5" x14ac:dyDescent="0.3">
      <c r="A575" s="3">
        <v>45992</v>
      </c>
      <c r="B575" t="s">
        <v>72</v>
      </c>
      <c r="C575">
        <v>2025</v>
      </c>
      <c r="D575" t="str">
        <f t="shared" si="99"/>
        <v>Lyons Ferry,WA</v>
      </c>
      <c r="E575" s="69">
        <v>20.812566000000004</v>
      </c>
    </row>
    <row r="576" spans="1:5" x14ac:dyDescent="0.3">
      <c r="A576" s="3">
        <v>45992</v>
      </c>
      <c r="B576" t="s">
        <v>72</v>
      </c>
      <c r="C576">
        <v>2025</v>
      </c>
      <c r="D576" t="str">
        <f t="shared" si="99"/>
        <v>Central Ferry,WA/Almota, WA</v>
      </c>
      <c r="E576" s="69">
        <v>21.862566000000001</v>
      </c>
    </row>
    <row r="577" spans="1:5" x14ac:dyDescent="0.3">
      <c r="A577" s="3">
        <v>45992</v>
      </c>
      <c r="B577" t="s">
        <v>72</v>
      </c>
      <c r="C577">
        <v>2025</v>
      </c>
      <c r="D577" t="str">
        <f t="shared" si="99"/>
        <v>Lewiston,ID/Clarkston,WA/Wilma,WA</v>
      </c>
      <c r="E577" s="69">
        <v>22.792566000000001</v>
      </c>
    </row>
    <row r="578" spans="1:5" x14ac:dyDescent="0.3">
      <c r="A578" s="3">
        <v>46023</v>
      </c>
      <c r="B578" t="s">
        <v>73</v>
      </c>
      <c r="C578">
        <v>2026</v>
      </c>
      <c r="D578" t="str">
        <f t="shared" si="99"/>
        <v>Dalles,OR</v>
      </c>
      <c r="E578" s="69">
        <v>15.010196000000001</v>
      </c>
    </row>
    <row r="579" spans="1:5" x14ac:dyDescent="0.3">
      <c r="A579" s="3">
        <v>46023</v>
      </c>
      <c r="B579" t="s">
        <v>73</v>
      </c>
      <c r="C579">
        <v>2026</v>
      </c>
      <c r="D579" t="str">
        <f t="shared" si="99"/>
        <v>Biggs,OR</v>
      </c>
      <c r="E579" s="69">
        <v>16.150196000000001</v>
      </c>
    </row>
    <row r="580" spans="1:5" x14ac:dyDescent="0.3">
      <c r="A580" s="3">
        <v>46023</v>
      </c>
      <c r="B580" t="s">
        <v>73</v>
      </c>
      <c r="C580">
        <v>2026</v>
      </c>
      <c r="D580" t="str">
        <f t="shared" si="99"/>
        <v>Arlington,OR/Roosevel,WA</v>
      </c>
      <c r="E580" s="69">
        <v>17.530196</v>
      </c>
    </row>
    <row r="581" spans="1:5" x14ac:dyDescent="0.3">
      <c r="A581" s="3">
        <v>46023</v>
      </c>
      <c r="B581" t="s">
        <v>73</v>
      </c>
      <c r="C581">
        <v>2026</v>
      </c>
      <c r="D581" t="str">
        <f t="shared" si="99"/>
        <v>Boardman,OR/Hogue Warner,OR</v>
      </c>
      <c r="E581" s="69">
        <v>17.690196</v>
      </c>
    </row>
    <row r="582" spans="1:5" x14ac:dyDescent="0.3">
      <c r="A582" s="3">
        <v>46023</v>
      </c>
      <c r="B582" t="s">
        <v>73</v>
      </c>
      <c r="C582">
        <v>2026</v>
      </c>
      <c r="D582" t="str">
        <f t="shared" si="99"/>
        <v>Umatilla, OR</v>
      </c>
      <c r="E582" s="69">
        <v>17.960196</v>
      </c>
    </row>
    <row r="583" spans="1:5" x14ac:dyDescent="0.3">
      <c r="A583" s="3">
        <v>46023</v>
      </c>
      <c r="B583" t="s">
        <v>73</v>
      </c>
      <c r="C583">
        <v>2026</v>
      </c>
      <c r="D583" t="str">
        <f t="shared" si="99"/>
        <v>Port Kelly,WA/Wallula,WA</v>
      </c>
      <c r="E583" s="69">
        <v>18.060195999999998</v>
      </c>
    </row>
    <row r="584" spans="1:5" x14ac:dyDescent="0.3">
      <c r="A584" s="3">
        <v>46023</v>
      </c>
      <c r="B584" t="s">
        <v>73</v>
      </c>
      <c r="C584">
        <v>2026</v>
      </c>
      <c r="D584" t="str">
        <f t="shared" si="99"/>
        <v>Burbank,WA/Kennewick,WA/Pasco,WA</v>
      </c>
      <c r="E584" s="69">
        <v>18.290196000000002</v>
      </c>
    </row>
    <row r="585" spans="1:5" x14ac:dyDescent="0.3">
      <c r="A585" s="3">
        <v>46023</v>
      </c>
      <c r="B585" t="s">
        <v>73</v>
      </c>
      <c r="C585">
        <v>2026</v>
      </c>
      <c r="D585" t="str">
        <f t="shared" si="99"/>
        <v>Sheffler,WA</v>
      </c>
      <c r="E585" s="69">
        <v>19.530196</v>
      </c>
    </row>
    <row r="586" spans="1:5" x14ac:dyDescent="0.3">
      <c r="A586" s="3">
        <v>46023</v>
      </c>
      <c r="B586" t="s">
        <v>73</v>
      </c>
      <c r="C586">
        <v>2026</v>
      </c>
      <c r="D586" t="str">
        <f t="shared" si="99"/>
        <v>Windust,WA/Lower Monumental</v>
      </c>
      <c r="E586" s="69">
        <v>19.560196000000001</v>
      </c>
    </row>
    <row r="587" spans="1:5" x14ac:dyDescent="0.3">
      <c r="A587" s="3">
        <v>46023</v>
      </c>
      <c r="B587" t="s">
        <v>73</v>
      </c>
      <c r="C587">
        <v>2026</v>
      </c>
      <c r="D587" t="str">
        <f t="shared" si="99"/>
        <v>Lyons Ferry,WA</v>
      </c>
      <c r="E587" s="69">
        <v>20.630196000000002</v>
      </c>
    </row>
    <row r="588" spans="1:5" x14ac:dyDescent="0.3">
      <c r="A588" s="3">
        <v>46023</v>
      </c>
      <c r="B588" t="s">
        <v>73</v>
      </c>
      <c r="C588">
        <v>2026</v>
      </c>
      <c r="D588" t="str">
        <f t="shared" si="99"/>
        <v>Central Ferry,WA/Almota, WA</v>
      </c>
      <c r="E588" s="69">
        <v>21.680195999999999</v>
      </c>
    </row>
    <row r="589" spans="1:5" x14ac:dyDescent="0.3">
      <c r="A589" s="3">
        <v>46023</v>
      </c>
      <c r="B589" t="s">
        <v>73</v>
      </c>
      <c r="C589">
        <v>2026</v>
      </c>
      <c r="D589" t="str">
        <f t="shared" si="99"/>
        <v>Lewiston,ID/Clarkston,WA/Wilma,WA</v>
      </c>
      <c r="E589" s="69">
        <v>22.610195999999998</v>
      </c>
    </row>
    <row r="590" spans="1:5" x14ac:dyDescent="0.3">
      <c r="A590" s="3">
        <v>46054</v>
      </c>
      <c r="B590" t="s">
        <v>74</v>
      </c>
      <c r="C590">
        <v>2026</v>
      </c>
      <c r="D590" t="str">
        <f t="shared" si="99"/>
        <v>Dalles,OR</v>
      </c>
      <c r="E590" s="69">
        <v>14.527587</v>
      </c>
    </row>
    <row r="591" spans="1:5" x14ac:dyDescent="0.3">
      <c r="A591" s="3">
        <v>46054</v>
      </c>
      <c r="B591" t="s">
        <v>74</v>
      </c>
      <c r="C591">
        <v>2026</v>
      </c>
      <c r="D591" t="str">
        <f t="shared" si="99"/>
        <v>Biggs,OR</v>
      </c>
      <c r="E591" s="69">
        <v>15.667586999999999</v>
      </c>
    </row>
    <row r="592" spans="1:5" x14ac:dyDescent="0.3">
      <c r="A592" s="3">
        <v>46054</v>
      </c>
      <c r="B592" t="s">
        <v>74</v>
      </c>
      <c r="C592">
        <v>2026</v>
      </c>
      <c r="D592" t="str">
        <f t="shared" si="99"/>
        <v>Arlington,OR/Roosevel,WA</v>
      </c>
      <c r="E592" s="69">
        <v>17.047587</v>
      </c>
    </row>
    <row r="593" spans="1:5" x14ac:dyDescent="0.3">
      <c r="A593" s="3">
        <v>46054</v>
      </c>
      <c r="B593" t="s">
        <v>74</v>
      </c>
      <c r="C593">
        <v>2026</v>
      </c>
      <c r="D593" t="str">
        <f t="shared" si="99"/>
        <v>Boardman,OR/Hogue Warner,OR</v>
      </c>
      <c r="E593" s="69">
        <v>17.207587</v>
      </c>
    </row>
    <row r="594" spans="1:5" x14ac:dyDescent="0.3">
      <c r="A594" s="3">
        <v>46054</v>
      </c>
      <c r="B594" t="s">
        <v>74</v>
      </c>
      <c r="C594">
        <v>2026</v>
      </c>
      <c r="D594" t="str">
        <f t="shared" si="99"/>
        <v>Umatilla, OR</v>
      </c>
      <c r="E594" s="69">
        <v>17.477587</v>
      </c>
    </row>
    <row r="595" spans="1:5" x14ac:dyDescent="0.3">
      <c r="A595" s="3">
        <v>46054</v>
      </c>
      <c r="B595" t="s">
        <v>74</v>
      </c>
      <c r="C595">
        <v>2026</v>
      </c>
      <c r="D595" t="str">
        <f t="shared" si="99"/>
        <v>Port Kelly,WA/Wallula,WA</v>
      </c>
      <c r="E595" s="69">
        <v>17.577587000000001</v>
      </c>
    </row>
    <row r="596" spans="1:5" x14ac:dyDescent="0.3">
      <c r="A596" s="3">
        <v>46054</v>
      </c>
      <c r="B596" t="s">
        <v>74</v>
      </c>
      <c r="C596">
        <v>2026</v>
      </c>
      <c r="D596" t="str">
        <f t="shared" si="99"/>
        <v>Burbank,WA/Kennewick,WA/Pasco,WA</v>
      </c>
      <c r="E596" s="69">
        <v>17.807587000000002</v>
      </c>
    </row>
    <row r="597" spans="1:5" x14ac:dyDescent="0.3">
      <c r="A597" s="3">
        <v>46054</v>
      </c>
      <c r="B597" t="s">
        <v>74</v>
      </c>
      <c r="C597">
        <v>2026</v>
      </c>
      <c r="D597" t="str">
        <f t="shared" si="99"/>
        <v>Sheffler,WA</v>
      </c>
      <c r="E597" s="69">
        <v>19.047587</v>
      </c>
    </row>
    <row r="598" spans="1:5" x14ac:dyDescent="0.3">
      <c r="A598" s="3">
        <v>46054</v>
      </c>
      <c r="B598" t="s">
        <v>74</v>
      </c>
      <c r="C598">
        <v>2026</v>
      </c>
      <c r="D598" t="str">
        <f t="shared" si="99"/>
        <v>Windust,WA/Lower Monumental</v>
      </c>
      <c r="E598" s="69">
        <v>19.077587000000001</v>
      </c>
    </row>
    <row r="599" spans="1:5" x14ac:dyDescent="0.3">
      <c r="A599" s="3">
        <v>46054</v>
      </c>
      <c r="B599" t="s">
        <v>74</v>
      </c>
      <c r="C599">
        <v>2026</v>
      </c>
      <c r="D599" t="str">
        <f t="shared" ref="D599:D661" si="104">D587</f>
        <v>Lyons Ferry,WA</v>
      </c>
      <c r="E599" s="69">
        <v>20.147587000000001</v>
      </c>
    </row>
    <row r="600" spans="1:5" x14ac:dyDescent="0.3">
      <c r="A600" s="3">
        <v>46054</v>
      </c>
      <c r="B600" t="s">
        <v>74</v>
      </c>
      <c r="C600">
        <v>2026</v>
      </c>
      <c r="D600" t="str">
        <f t="shared" si="104"/>
        <v>Central Ferry,WA/Almota, WA</v>
      </c>
      <c r="E600" s="69">
        <v>21.197586999999999</v>
      </c>
    </row>
    <row r="601" spans="1:5" x14ac:dyDescent="0.3">
      <c r="A601" s="3">
        <v>46054</v>
      </c>
      <c r="B601" t="s">
        <v>74</v>
      </c>
      <c r="C601">
        <v>2026</v>
      </c>
      <c r="D601" t="str">
        <f t="shared" si="104"/>
        <v>Lewiston,ID/Clarkston,WA/Wilma,WA</v>
      </c>
      <c r="E601" s="69">
        <v>22.127586999999998</v>
      </c>
    </row>
    <row r="602" spans="1:5" x14ac:dyDescent="0.3">
      <c r="A602" s="3">
        <v>46082</v>
      </c>
      <c r="B602" t="s">
        <v>75</v>
      </c>
      <c r="C602">
        <v>2026</v>
      </c>
      <c r="D602" t="str">
        <f t="shared" si="104"/>
        <v>Dalles,OR</v>
      </c>
      <c r="E602" s="69">
        <v>14.562188000000001</v>
      </c>
    </row>
    <row r="603" spans="1:5" x14ac:dyDescent="0.3">
      <c r="A603" s="3">
        <v>46082</v>
      </c>
      <c r="B603" t="s">
        <v>75</v>
      </c>
      <c r="C603">
        <v>2026</v>
      </c>
      <c r="D603" t="str">
        <f t="shared" si="104"/>
        <v>Biggs,OR</v>
      </c>
      <c r="E603" s="69">
        <v>15.702188</v>
      </c>
    </row>
    <row r="604" spans="1:5" x14ac:dyDescent="0.3">
      <c r="A604" s="3">
        <v>46082</v>
      </c>
      <c r="B604" t="s">
        <v>75</v>
      </c>
      <c r="C604">
        <v>2026</v>
      </c>
      <c r="D604" t="str">
        <f t="shared" si="104"/>
        <v>Arlington,OR/Roosevel,WA</v>
      </c>
      <c r="E604" s="69">
        <v>17.082188000000002</v>
      </c>
    </row>
    <row r="605" spans="1:5" x14ac:dyDescent="0.3">
      <c r="A605" s="3">
        <v>46082</v>
      </c>
      <c r="B605" t="s">
        <v>75</v>
      </c>
      <c r="C605">
        <v>2026</v>
      </c>
      <c r="D605" t="str">
        <f t="shared" si="104"/>
        <v>Boardman,OR/Hogue Warner,OR</v>
      </c>
      <c r="E605" s="69">
        <v>17.242187999999999</v>
      </c>
    </row>
    <row r="606" spans="1:5" x14ac:dyDescent="0.3">
      <c r="A606" s="3">
        <v>46082</v>
      </c>
      <c r="B606" t="s">
        <v>75</v>
      </c>
      <c r="C606">
        <v>2026</v>
      </c>
      <c r="D606" t="str">
        <f t="shared" si="104"/>
        <v>Umatilla, OR</v>
      </c>
      <c r="E606" s="69">
        <v>17.512188000000002</v>
      </c>
    </row>
    <row r="607" spans="1:5" x14ac:dyDescent="0.3">
      <c r="A607" s="3">
        <v>46082</v>
      </c>
      <c r="B607" t="s">
        <v>75</v>
      </c>
      <c r="C607">
        <v>2026</v>
      </c>
      <c r="D607" t="str">
        <f t="shared" si="104"/>
        <v>Port Kelly,WA/Wallula,WA</v>
      </c>
      <c r="E607" s="69">
        <v>17.612188</v>
      </c>
    </row>
    <row r="608" spans="1:5" x14ac:dyDescent="0.3">
      <c r="A608" s="3">
        <v>46082</v>
      </c>
      <c r="B608" t="s">
        <v>75</v>
      </c>
      <c r="C608">
        <v>2026</v>
      </c>
      <c r="D608" t="str">
        <f t="shared" si="104"/>
        <v>Burbank,WA/Kennewick,WA/Pasco,WA</v>
      </c>
      <c r="E608" s="69">
        <v>17.842188</v>
      </c>
    </row>
    <row r="609" spans="1:5" x14ac:dyDescent="0.3">
      <c r="A609" s="3">
        <v>46082</v>
      </c>
      <c r="B609" t="s">
        <v>75</v>
      </c>
      <c r="C609">
        <v>2026</v>
      </c>
      <c r="D609" t="str">
        <f t="shared" si="104"/>
        <v>Sheffler,WA</v>
      </c>
      <c r="E609" s="69">
        <v>19.082188000000002</v>
      </c>
    </row>
    <row r="610" spans="1:5" x14ac:dyDescent="0.3">
      <c r="A610" s="3">
        <v>46082</v>
      </c>
      <c r="B610" t="s">
        <v>75</v>
      </c>
      <c r="C610">
        <v>2026</v>
      </c>
      <c r="D610" t="str">
        <f t="shared" si="104"/>
        <v>Windust,WA/Lower Monumental</v>
      </c>
      <c r="E610" s="69">
        <v>19.112188000000003</v>
      </c>
    </row>
    <row r="611" spans="1:5" x14ac:dyDescent="0.3">
      <c r="A611" s="3">
        <v>46082</v>
      </c>
      <c r="B611" t="s">
        <v>75</v>
      </c>
      <c r="C611">
        <v>2026</v>
      </c>
      <c r="D611" t="str">
        <f t="shared" si="104"/>
        <v>Lyons Ferry,WA</v>
      </c>
      <c r="E611" s="69">
        <v>20.182188000000004</v>
      </c>
    </row>
    <row r="612" spans="1:5" x14ac:dyDescent="0.3">
      <c r="A612" s="3">
        <v>46082</v>
      </c>
      <c r="B612" t="s">
        <v>75</v>
      </c>
      <c r="C612">
        <v>2026</v>
      </c>
      <c r="D612" t="str">
        <f t="shared" si="104"/>
        <v>Central Ferry,WA/Almota, WA</v>
      </c>
      <c r="E612" s="69">
        <v>21.232188000000001</v>
      </c>
    </row>
    <row r="613" spans="1:5" x14ac:dyDescent="0.3">
      <c r="A613" s="3">
        <v>46082</v>
      </c>
      <c r="B613" t="s">
        <v>75</v>
      </c>
      <c r="C613">
        <v>2026</v>
      </c>
      <c r="D613" t="str">
        <f t="shared" si="104"/>
        <v>Lewiston,ID/Clarkston,WA/Wilma,WA</v>
      </c>
      <c r="E613" s="69">
        <v>22.162188</v>
      </c>
    </row>
    <row r="614" spans="1:5" x14ac:dyDescent="0.3">
      <c r="A614" s="3">
        <v>46113</v>
      </c>
      <c r="B614" t="s">
        <v>76</v>
      </c>
      <c r="C614">
        <v>2026</v>
      </c>
      <c r="D614" t="str">
        <f t="shared" si="104"/>
        <v>Dalles,OR</v>
      </c>
      <c r="E614" s="69">
        <v>15.034244000000001</v>
      </c>
    </row>
    <row r="615" spans="1:5" x14ac:dyDescent="0.3">
      <c r="A615" s="3">
        <v>46113</v>
      </c>
      <c r="B615" t="s">
        <v>76</v>
      </c>
      <c r="C615">
        <v>2026</v>
      </c>
      <c r="D615" t="str">
        <f t="shared" si="104"/>
        <v>Biggs,OR</v>
      </c>
      <c r="E615" s="69">
        <v>16.174243999999998</v>
      </c>
    </row>
    <row r="616" spans="1:5" x14ac:dyDescent="0.3">
      <c r="A616" s="3">
        <v>46113</v>
      </c>
      <c r="B616" t="s">
        <v>76</v>
      </c>
      <c r="C616">
        <v>2026</v>
      </c>
      <c r="D616" t="str">
        <f t="shared" si="104"/>
        <v>Arlington,OR/Roosevel,WA</v>
      </c>
      <c r="E616" s="69">
        <v>17.554244000000001</v>
      </c>
    </row>
    <row r="617" spans="1:5" x14ac:dyDescent="0.3">
      <c r="A617" s="3">
        <v>46113</v>
      </c>
      <c r="B617" t="s">
        <v>76</v>
      </c>
      <c r="C617">
        <v>2026</v>
      </c>
      <c r="D617" t="str">
        <f t="shared" si="104"/>
        <v>Boardman,OR/Hogue Warner,OR</v>
      </c>
      <c r="E617" s="69">
        <v>17.714244000000001</v>
      </c>
    </row>
    <row r="618" spans="1:5" x14ac:dyDescent="0.3">
      <c r="A618" s="3">
        <v>46113</v>
      </c>
      <c r="B618" t="s">
        <v>76</v>
      </c>
      <c r="C618">
        <v>2026</v>
      </c>
      <c r="D618" t="str">
        <f t="shared" si="104"/>
        <v>Umatilla, OR</v>
      </c>
      <c r="E618" s="69">
        <v>17.984244</v>
      </c>
    </row>
    <row r="619" spans="1:5" x14ac:dyDescent="0.3">
      <c r="A619" s="3">
        <v>46113</v>
      </c>
      <c r="B619" t="s">
        <v>76</v>
      </c>
      <c r="C619">
        <v>2026</v>
      </c>
      <c r="D619" t="str">
        <f t="shared" si="104"/>
        <v>Port Kelly,WA/Wallula,WA</v>
      </c>
      <c r="E619" s="69">
        <v>18.084243999999998</v>
      </c>
    </row>
    <row r="620" spans="1:5" x14ac:dyDescent="0.3">
      <c r="A620" s="3">
        <v>46113</v>
      </c>
      <c r="B620" t="s">
        <v>76</v>
      </c>
      <c r="C620">
        <v>2026</v>
      </c>
      <c r="D620" t="str">
        <f t="shared" si="104"/>
        <v>Burbank,WA/Kennewick,WA/Pasco,WA</v>
      </c>
      <c r="E620" s="69">
        <v>18.314243999999999</v>
      </c>
    </row>
    <row r="621" spans="1:5" x14ac:dyDescent="0.3">
      <c r="A621" s="3">
        <v>46113</v>
      </c>
      <c r="B621" t="s">
        <v>76</v>
      </c>
      <c r="C621">
        <v>2026</v>
      </c>
      <c r="D621" t="str">
        <f t="shared" si="104"/>
        <v>Sheffler,WA</v>
      </c>
      <c r="E621" s="69">
        <v>19.554244000000001</v>
      </c>
    </row>
    <row r="622" spans="1:5" x14ac:dyDescent="0.3">
      <c r="A622" s="3">
        <v>46113</v>
      </c>
      <c r="B622" t="s">
        <v>76</v>
      </c>
      <c r="C622">
        <v>2026</v>
      </c>
      <c r="D622" t="str">
        <f t="shared" si="104"/>
        <v>Windust,WA/Lower Monumental</v>
      </c>
      <c r="E622" s="69">
        <v>19.584244000000002</v>
      </c>
    </row>
    <row r="623" spans="1:5" x14ac:dyDescent="0.3">
      <c r="A623" s="3">
        <v>46113</v>
      </c>
      <c r="B623" t="s">
        <v>76</v>
      </c>
      <c r="C623">
        <v>2026</v>
      </c>
      <c r="D623" t="str">
        <f t="shared" si="104"/>
        <v>Lyons Ferry,WA</v>
      </c>
      <c r="E623" s="69">
        <v>20.654244000000002</v>
      </c>
    </row>
    <row r="624" spans="1:5" x14ac:dyDescent="0.3">
      <c r="A624" s="3">
        <v>46113</v>
      </c>
      <c r="B624" t="s">
        <v>76</v>
      </c>
      <c r="C624">
        <v>2026</v>
      </c>
      <c r="D624" t="str">
        <f t="shared" si="104"/>
        <v>Central Ferry,WA/Almota, WA</v>
      </c>
      <c r="E624" s="69">
        <v>21.704243999999999</v>
      </c>
    </row>
    <row r="625" spans="1:5" x14ac:dyDescent="0.3">
      <c r="A625" s="3">
        <v>46113</v>
      </c>
      <c r="B625" t="s">
        <v>76</v>
      </c>
      <c r="C625">
        <v>2026</v>
      </c>
      <c r="D625" t="str">
        <f t="shared" si="104"/>
        <v>Lewiston,ID/Clarkston,WA/Wilma,WA</v>
      </c>
      <c r="E625" s="69">
        <v>22.634243999999999</v>
      </c>
    </row>
    <row r="626" spans="1:5" x14ac:dyDescent="0.3">
      <c r="A626" s="3">
        <v>46143</v>
      </c>
      <c r="B626" t="s">
        <v>77</v>
      </c>
      <c r="C626">
        <v>2026</v>
      </c>
      <c r="D626" t="str">
        <f t="shared" si="104"/>
        <v>Dalles,OR</v>
      </c>
      <c r="E626" s="69">
        <v>16.825887999999999</v>
      </c>
    </row>
    <row r="627" spans="1:5" x14ac:dyDescent="0.3">
      <c r="A627" s="3">
        <v>46143</v>
      </c>
      <c r="B627" t="s">
        <v>77</v>
      </c>
      <c r="C627">
        <v>2026</v>
      </c>
      <c r="D627" t="str">
        <f t="shared" si="104"/>
        <v>Biggs,OR</v>
      </c>
      <c r="E627" s="69">
        <v>17.965888</v>
      </c>
    </row>
    <row r="628" spans="1:5" x14ac:dyDescent="0.3">
      <c r="A628" s="3">
        <v>46143</v>
      </c>
      <c r="B628" t="s">
        <v>77</v>
      </c>
      <c r="C628">
        <v>2026</v>
      </c>
      <c r="D628" t="str">
        <f t="shared" si="104"/>
        <v>Arlington,OR/Roosevel,WA</v>
      </c>
      <c r="E628" s="69">
        <v>19.345888000000002</v>
      </c>
    </row>
    <row r="629" spans="1:5" x14ac:dyDescent="0.3">
      <c r="A629" s="3">
        <v>46143</v>
      </c>
      <c r="B629" t="s">
        <v>77</v>
      </c>
      <c r="C629">
        <v>2026</v>
      </c>
      <c r="D629" t="str">
        <f t="shared" si="104"/>
        <v>Boardman,OR/Hogue Warner,OR</v>
      </c>
      <c r="E629" s="69">
        <v>19.505887999999999</v>
      </c>
    </row>
    <row r="630" spans="1:5" x14ac:dyDescent="0.3">
      <c r="A630" s="3">
        <v>46143</v>
      </c>
      <c r="B630" t="s">
        <v>77</v>
      </c>
      <c r="C630">
        <v>2026</v>
      </c>
      <c r="D630" t="str">
        <f t="shared" si="104"/>
        <v>Umatilla, OR</v>
      </c>
      <c r="E630" s="69">
        <v>19.775888000000002</v>
      </c>
    </row>
    <row r="631" spans="1:5" x14ac:dyDescent="0.3">
      <c r="A631" s="3">
        <v>46143</v>
      </c>
      <c r="B631" t="s">
        <v>77</v>
      </c>
      <c r="C631">
        <v>2026</v>
      </c>
      <c r="D631" t="str">
        <f t="shared" si="104"/>
        <v>Port Kelly,WA/Wallula,WA</v>
      </c>
      <c r="E631" s="69">
        <v>19.875888</v>
      </c>
    </row>
    <row r="632" spans="1:5" x14ac:dyDescent="0.3">
      <c r="A632" s="3">
        <v>46143</v>
      </c>
      <c r="B632" t="s">
        <v>77</v>
      </c>
      <c r="C632">
        <v>2026</v>
      </c>
      <c r="D632" t="str">
        <f t="shared" si="104"/>
        <v>Burbank,WA/Kennewick,WA/Pasco,WA</v>
      </c>
      <c r="E632" s="69">
        <v>20.105888</v>
      </c>
    </row>
    <row r="633" spans="1:5" x14ac:dyDescent="0.3">
      <c r="A633" s="3">
        <v>46143</v>
      </c>
      <c r="B633" t="s">
        <v>77</v>
      </c>
      <c r="C633">
        <v>2026</v>
      </c>
      <c r="D633" t="str">
        <f t="shared" si="104"/>
        <v>Sheffler,WA</v>
      </c>
      <c r="E633" s="69">
        <v>21.345888000000002</v>
      </c>
    </row>
    <row r="634" spans="1:5" x14ac:dyDescent="0.3">
      <c r="A634" s="3">
        <v>46143</v>
      </c>
      <c r="B634" t="s">
        <v>77</v>
      </c>
      <c r="C634">
        <v>2026</v>
      </c>
      <c r="D634" t="str">
        <f t="shared" si="104"/>
        <v>Windust,WA/Lower Monumental</v>
      </c>
      <c r="E634" s="69">
        <v>21.375888000000003</v>
      </c>
    </row>
    <row r="635" spans="1:5" x14ac:dyDescent="0.3">
      <c r="A635" s="3">
        <v>46143</v>
      </c>
      <c r="B635" t="s">
        <v>77</v>
      </c>
      <c r="C635">
        <v>2026</v>
      </c>
      <c r="D635" t="str">
        <f t="shared" si="104"/>
        <v>Lyons Ferry,WA</v>
      </c>
      <c r="E635" s="69">
        <v>22.445888000000004</v>
      </c>
    </row>
    <row r="636" spans="1:5" x14ac:dyDescent="0.3">
      <c r="A636" s="3">
        <v>46143</v>
      </c>
      <c r="B636" t="s">
        <v>77</v>
      </c>
      <c r="C636">
        <v>2026</v>
      </c>
      <c r="D636" t="str">
        <f t="shared" si="104"/>
        <v>Central Ferry,WA/Almota, WA</v>
      </c>
      <c r="E636" s="69">
        <v>23.495888000000001</v>
      </c>
    </row>
    <row r="637" spans="1:5" x14ac:dyDescent="0.3">
      <c r="A637" s="3">
        <v>46143</v>
      </c>
      <c r="B637" t="s">
        <v>77</v>
      </c>
      <c r="C637">
        <v>2026</v>
      </c>
      <c r="D637" t="str">
        <f t="shared" si="104"/>
        <v>Lewiston,ID/Clarkston,WA/Wilma,WA</v>
      </c>
      <c r="E637" s="69">
        <v>24.425888</v>
      </c>
    </row>
    <row r="638" spans="1:5" x14ac:dyDescent="0.3">
      <c r="A638" s="3">
        <v>46174</v>
      </c>
      <c r="B638" t="s">
        <v>78</v>
      </c>
      <c r="C638">
        <v>2026</v>
      </c>
      <c r="D638" t="str">
        <f t="shared" si="104"/>
        <v>Dalles,OR</v>
      </c>
      <c r="E638" s="69">
        <v>17.819397000000002</v>
      </c>
    </row>
    <row r="639" spans="1:5" x14ac:dyDescent="0.3">
      <c r="A639" s="3">
        <v>46174</v>
      </c>
      <c r="B639" t="s">
        <v>78</v>
      </c>
      <c r="C639">
        <v>2026</v>
      </c>
      <c r="D639" t="str">
        <f t="shared" si="104"/>
        <v>Biggs,OR</v>
      </c>
      <c r="E639" s="69">
        <v>18.959396999999999</v>
      </c>
    </row>
    <row r="640" spans="1:5" x14ac:dyDescent="0.3">
      <c r="A640" s="3">
        <v>46174</v>
      </c>
      <c r="B640" t="s">
        <v>78</v>
      </c>
      <c r="C640">
        <v>2026</v>
      </c>
      <c r="D640" t="str">
        <f t="shared" si="104"/>
        <v>Arlington,OR/Roosevel,WA</v>
      </c>
      <c r="E640" s="69">
        <v>20.339397000000002</v>
      </c>
    </row>
    <row r="641" spans="1:5" x14ac:dyDescent="0.3">
      <c r="A641" s="3">
        <v>46174</v>
      </c>
      <c r="B641" t="s">
        <v>78</v>
      </c>
      <c r="C641">
        <v>2026</v>
      </c>
      <c r="D641" t="str">
        <f t="shared" si="104"/>
        <v>Boardman,OR/Hogue Warner,OR</v>
      </c>
      <c r="E641" s="69">
        <v>20.499397000000002</v>
      </c>
    </row>
    <row r="642" spans="1:5" x14ac:dyDescent="0.3">
      <c r="A642" s="3">
        <v>46174</v>
      </c>
      <c r="B642" t="s">
        <v>78</v>
      </c>
      <c r="C642">
        <v>2026</v>
      </c>
      <c r="D642" t="str">
        <f t="shared" si="104"/>
        <v>Umatilla, OR</v>
      </c>
      <c r="E642" s="69">
        <v>20.769397000000001</v>
      </c>
    </row>
    <row r="643" spans="1:5" x14ac:dyDescent="0.3">
      <c r="A643" s="3">
        <v>46174</v>
      </c>
      <c r="B643" t="s">
        <v>78</v>
      </c>
      <c r="C643">
        <v>2026</v>
      </c>
      <c r="D643" t="str">
        <f t="shared" si="104"/>
        <v>Port Kelly,WA/Wallula,WA</v>
      </c>
      <c r="E643" s="69">
        <v>20.869396999999999</v>
      </c>
    </row>
    <row r="644" spans="1:5" x14ac:dyDescent="0.3">
      <c r="A644" s="3">
        <v>46174</v>
      </c>
      <c r="B644" t="s">
        <v>78</v>
      </c>
      <c r="C644">
        <v>2026</v>
      </c>
      <c r="D644" t="str">
        <f t="shared" si="104"/>
        <v>Burbank,WA/Kennewick,WA/Pasco,WA</v>
      </c>
      <c r="E644" s="69">
        <v>21.099397</v>
      </c>
    </row>
    <row r="645" spans="1:5" x14ac:dyDescent="0.3">
      <c r="A645" s="3">
        <v>46174</v>
      </c>
      <c r="B645" t="s">
        <v>78</v>
      </c>
      <c r="C645">
        <v>2026</v>
      </c>
      <c r="D645" t="str">
        <f t="shared" si="104"/>
        <v>Sheffler,WA</v>
      </c>
      <c r="E645" s="69">
        <v>22.339397000000002</v>
      </c>
    </row>
    <row r="646" spans="1:5" x14ac:dyDescent="0.3">
      <c r="A646" s="3">
        <v>46174</v>
      </c>
      <c r="B646" t="s">
        <v>78</v>
      </c>
      <c r="C646">
        <v>2026</v>
      </c>
      <c r="D646" t="str">
        <f t="shared" si="104"/>
        <v>Windust,WA/Lower Monumental</v>
      </c>
      <c r="E646" s="69">
        <v>22.369397000000003</v>
      </c>
    </row>
    <row r="647" spans="1:5" x14ac:dyDescent="0.3">
      <c r="A647" s="3">
        <v>46174</v>
      </c>
      <c r="B647" t="s">
        <v>78</v>
      </c>
      <c r="C647">
        <v>2026</v>
      </c>
      <c r="D647" t="str">
        <f t="shared" si="104"/>
        <v>Lyons Ferry,WA</v>
      </c>
      <c r="E647" s="69">
        <v>23.439397000000003</v>
      </c>
    </row>
    <row r="648" spans="1:5" x14ac:dyDescent="0.3">
      <c r="A648" s="3">
        <v>46174</v>
      </c>
      <c r="B648" t="s">
        <v>78</v>
      </c>
      <c r="C648">
        <v>2026</v>
      </c>
      <c r="D648" t="str">
        <f t="shared" si="104"/>
        <v>Central Ferry,WA/Almota, WA</v>
      </c>
      <c r="E648" s="69">
        <v>24.489397</v>
      </c>
    </row>
    <row r="649" spans="1:5" x14ac:dyDescent="0.3">
      <c r="A649" s="3">
        <v>46174</v>
      </c>
      <c r="B649" t="s">
        <v>78</v>
      </c>
      <c r="C649">
        <v>2026</v>
      </c>
      <c r="D649" t="str">
        <f t="shared" si="104"/>
        <v>Lewiston,ID/Clarkston,WA/Wilma,WA</v>
      </c>
      <c r="E649" s="69">
        <v>25.419397</v>
      </c>
    </row>
    <row r="650" spans="1:5" x14ac:dyDescent="0.3">
      <c r="A650" s="3">
        <v>46204</v>
      </c>
      <c r="B650" t="s">
        <v>79</v>
      </c>
      <c r="C650">
        <v>2026</v>
      </c>
      <c r="D650" t="str">
        <f t="shared" si="104"/>
        <v>Dalles,OR</v>
      </c>
      <c r="E650" s="69">
        <v>17.362839999999998</v>
      </c>
    </row>
    <row r="651" spans="1:5" x14ac:dyDescent="0.3">
      <c r="A651" s="3">
        <v>46204</v>
      </c>
      <c r="B651" t="s">
        <v>79</v>
      </c>
      <c r="C651">
        <v>2026</v>
      </c>
      <c r="D651" t="str">
        <f t="shared" si="104"/>
        <v>Biggs,OR</v>
      </c>
      <c r="E651" s="69">
        <v>18.502839999999999</v>
      </c>
    </row>
    <row r="652" spans="1:5" x14ac:dyDescent="0.3">
      <c r="A652" s="3">
        <v>46204</v>
      </c>
      <c r="B652" t="s">
        <v>79</v>
      </c>
      <c r="C652">
        <v>2026</v>
      </c>
      <c r="D652" t="str">
        <f t="shared" si="104"/>
        <v>Arlington,OR/Roosevel,WA</v>
      </c>
      <c r="E652" s="69">
        <v>19.882840000000002</v>
      </c>
    </row>
    <row r="653" spans="1:5" x14ac:dyDescent="0.3">
      <c r="A653" s="3">
        <v>46204</v>
      </c>
      <c r="B653" t="s">
        <v>79</v>
      </c>
      <c r="C653">
        <v>2026</v>
      </c>
      <c r="D653" t="str">
        <f t="shared" si="104"/>
        <v>Boardman,OR/Hogue Warner,OR</v>
      </c>
      <c r="E653" s="69">
        <v>20.042839999999998</v>
      </c>
    </row>
    <row r="654" spans="1:5" x14ac:dyDescent="0.3">
      <c r="A654" s="3">
        <v>46204</v>
      </c>
      <c r="B654" t="s">
        <v>79</v>
      </c>
      <c r="C654">
        <v>2026</v>
      </c>
      <c r="D654" t="str">
        <f t="shared" si="104"/>
        <v>Umatilla, OR</v>
      </c>
      <c r="E654" s="69">
        <v>20.312840000000001</v>
      </c>
    </row>
    <row r="655" spans="1:5" x14ac:dyDescent="0.3">
      <c r="A655" s="3">
        <v>46204</v>
      </c>
      <c r="B655" t="s">
        <v>79</v>
      </c>
      <c r="C655">
        <v>2026</v>
      </c>
      <c r="D655" t="str">
        <f t="shared" si="104"/>
        <v>Port Kelly,WA/Wallula,WA</v>
      </c>
      <c r="E655" s="69">
        <v>20.412839999999999</v>
      </c>
    </row>
    <row r="656" spans="1:5" x14ac:dyDescent="0.3">
      <c r="A656" s="3">
        <v>46204</v>
      </c>
      <c r="B656" t="s">
        <v>79</v>
      </c>
      <c r="C656">
        <v>2026</v>
      </c>
      <c r="D656" t="str">
        <f t="shared" si="104"/>
        <v>Burbank,WA/Kennewick,WA/Pasco,WA</v>
      </c>
      <c r="E656" s="69">
        <v>20.64284</v>
      </c>
    </row>
    <row r="657" spans="1:5" x14ac:dyDescent="0.3">
      <c r="A657" s="3">
        <v>46204</v>
      </c>
      <c r="B657" t="s">
        <v>79</v>
      </c>
      <c r="C657">
        <v>2026</v>
      </c>
      <c r="D657" t="str">
        <f t="shared" si="104"/>
        <v>Sheffler,WA</v>
      </c>
      <c r="E657" s="69">
        <v>21.882840000000002</v>
      </c>
    </row>
    <row r="658" spans="1:5" x14ac:dyDescent="0.3">
      <c r="A658" s="3">
        <v>46204</v>
      </c>
      <c r="B658" t="s">
        <v>79</v>
      </c>
      <c r="C658">
        <v>2026</v>
      </c>
      <c r="D658" t="str">
        <f t="shared" si="104"/>
        <v>Windust,WA/Lower Monumental</v>
      </c>
      <c r="E658" s="69">
        <v>21.912840000000003</v>
      </c>
    </row>
    <row r="659" spans="1:5" x14ac:dyDescent="0.3">
      <c r="A659" s="3">
        <v>46204</v>
      </c>
      <c r="B659" t="s">
        <v>79</v>
      </c>
      <c r="C659">
        <v>2026</v>
      </c>
      <c r="D659" t="str">
        <f t="shared" si="104"/>
        <v>Lyons Ferry,WA</v>
      </c>
      <c r="E659" s="69">
        <v>22.982840000000003</v>
      </c>
    </row>
    <row r="660" spans="1:5" x14ac:dyDescent="0.3">
      <c r="A660" s="3">
        <v>46204</v>
      </c>
      <c r="B660" t="s">
        <v>79</v>
      </c>
      <c r="C660">
        <v>2026</v>
      </c>
      <c r="D660" t="str">
        <f t="shared" si="104"/>
        <v>Central Ferry,WA/Almota, WA</v>
      </c>
      <c r="E660" s="69">
        <v>24.03284</v>
      </c>
    </row>
    <row r="661" spans="1:5" x14ac:dyDescent="0.3">
      <c r="A661" s="3">
        <v>46204</v>
      </c>
      <c r="B661" t="s">
        <v>79</v>
      </c>
      <c r="C661">
        <v>2026</v>
      </c>
      <c r="D661" t="str">
        <f t="shared" si="104"/>
        <v>Lewiston,ID/Clarkston,WA/Wilma,WA</v>
      </c>
      <c r="E661" s="69">
        <v>24.96284</v>
      </c>
    </row>
  </sheetData>
  <phoneticPr fontId="5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2ECE8-85AF-4C3B-9474-516C6D52E9D1}">
  <dimension ref="A1:F14"/>
  <sheetViews>
    <sheetView workbookViewId="0">
      <selection activeCell="D14" sqref="D14"/>
    </sheetView>
  </sheetViews>
  <sheetFormatPr defaultRowHeight="14.4" x14ac:dyDescent="0.3"/>
  <cols>
    <col min="1" max="1" width="35" customWidth="1"/>
    <col min="2" max="2" width="15.33203125" customWidth="1"/>
    <col min="3" max="3" width="11.33203125" customWidth="1"/>
    <col min="4" max="4" width="10.6640625" customWidth="1"/>
    <col min="5" max="5" width="11" customWidth="1"/>
    <col min="6" max="6" width="10.44140625" customWidth="1"/>
    <col min="7" max="7" width="12.6640625" customWidth="1"/>
  </cols>
  <sheetData>
    <row r="1" spans="1:6" ht="35.4" customHeight="1" x14ac:dyDescent="0.3">
      <c r="A1" s="85" t="s">
        <v>32</v>
      </c>
      <c r="B1" s="80" t="s">
        <v>34</v>
      </c>
      <c r="C1" s="81"/>
      <c r="D1" s="82"/>
      <c r="E1" s="83" t="s">
        <v>35</v>
      </c>
      <c r="F1" s="84"/>
    </row>
    <row r="2" spans="1:6" x14ac:dyDescent="0.3">
      <c r="A2" s="86"/>
      <c r="B2" s="57" t="str">
        <f>'Table Text'!B3</f>
        <v>July 2026</v>
      </c>
      <c r="C2" s="57" t="str">
        <f>'Table Text'!C3</f>
        <v>June 2026</v>
      </c>
      <c r="D2" s="57" t="str">
        <f>'Table Text'!N3</f>
        <v>July 2025</v>
      </c>
      <c r="E2" s="46" t="s">
        <v>38</v>
      </c>
      <c r="F2" s="46" t="s">
        <v>39</v>
      </c>
    </row>
    <row r="3" spans="1:6" x14ac:dyDescent="0.3">
      <c r="A3" s="58" t="s">
        <v>49</v>
      </c>
      <c r="B3" s="49">
        <f>'Table Text'!B15</f>
        <v>24.96284</v>
      </c>
      <c r="C3" s="49">
        <f>'Table Text'!C15</f>
        <v>25.419397</v>
      </c>
      <c r="D3" s="49">
        <f>'Table Text'!N15</f>
        <v>21.9162</v>
      </c>
      <c r="E3" s="48">
        <f t="shared" ref="E3:E14" si="0">ROUND((B3/D3-1)*100,0)</f>
        <v>14</v>
      </c>
      <c r="F3" s="50">
        <f>ROUND((B3/(('Table Text'!N15+'Table Text'!Z15+'Table Text'!AL15)/3)-1)*100,0)</f>
        <v>19</v>
      </c>
    </row>
    <row r="4" spans="1:6" x14ac:dyDescent="0.3">
      <c r="A4" s="59" t="s">
        <v>48</v>
      </c>
      <c r="B4" s="51">
        <f>'Table Text'!B14</f>
        <v>24.03284</v>
      </c>
      <c r="C4" s="51">
        <f>'Table Text'!C14</f>
        <v>24.489397</v>
      </c>
      <c r="D4" s="51">
        <f>'Table Text'!N14</f>
        <v>21.016200000000001</v>
      </c>
      <c r="E4" s="42">
        <f t="shared" si="0"/>
        <v>14</v>
      </c>
      <c r="F4" s="52">
        <f>ROUND((B4/(('Table Text'!N14+'Table Text'!Z14+'Table Text'!AL14)/3)-1)*100,0)</f>
        <v>19</v>
      </c>
    </row>
    <row r="5" spans="1:6" x14ac:dyDescent="0.3">
      <c r="A5" s="58" t="s">
        <v>14</v>
      </c>
      <c r="B5" s="49">
        <f>'Table Text'!B13</f>
        <v>22.982840000000003</v>
      </c>
      <c r="C5" s="49">
        <f>'Table Text'!C13</f>
        <v>23.439397000000003</v>
      </c>
      <c r="D5" s="49">
        <f>'Table Text'!N13</f>
        <v>20.0062</v>
      </c>
      <c r="E5" s="48">
        <f t="shared" si="0"/>
        <v>15</v>
      </c>
      <c r="F5" s="50">
        <f>ROUND((B5/(('Table Text'!N13+'Table Text'!Z13+'Table Text'!AL13)/3)-1)*100,0)</f>
        <v>20</v>
      </c>
    </row>
    <row r="6" spans="1:6" x14ac:dyDescent="0.3">
      <c r="A6" s="59" t="s">
        <v>47</v>
      </c>
      <c r="B6" s="51">
        <f>'Table Text'!B12</f>
        <v>21.912840000000003</v>
      </c>
      <c r="C6" s="51">
        <f>'Table Text'!C12</f>
        <v>22.369397000000003</v>
      </c>
      <c r="D6" s="51">
        <f>'Table Text'!N12</f>
        <v>18.976199999999999</v>
      </c>
      <c r="E6" s="42">
        <f t="shared" si="0"/>
        <v>15</v>
      </c>
      <c r="F6" s="52">
        <f>ROUND((B6/(('Table Text'!N12+'Table Text'!Z12+'Table Text'!AL12)/3)-1)*100,0)</f>
        <v>21</v>
      </c>
    </row>
    <row r="7" spans="1:6" x14ac:dyDescent="0.3">
      <c r="A7" s="58" t="s">
        <v>12</v>
      </c>
      <c r="B7" s="49">
        <f>'Table Text'!B11</f>
        <v>21.882840000000002</v>
      </c>
      <c r="C7" s="49">
        <f>'Table Text'!C11</f>
        <v>22.339397000000002</v>
      </c>
      <c r="D7" s="49">
        <f>'Table Text'!N11</f>
        <v>18.946200000000001</v>
      </c>
      <c r="E7" s="48">
        <f t="shared" si="0"/>
        <v>15</v>
      </c>
      <c r="F7" s="50">
        <f>ROUND((B7/(('Table Text'!N11+'Table Text'!Z11+'Table Text'!AL11)/3)-1)*100,0)</f>
        <v>21</v>
      </c>
    </row>
    <row r="8" spans="1:6" x14ac:dyDescent="0.3">
      <c r="A8" s="59" t="s">
        <v>45</v>
      </c>
      <c r="B8" s="51">
        <f>'Table Text'!B10</f>
        <v>20.64284</v>
      </c>
      <c r="C8" s="51">
        <f>'Table Text'!C10</f>
        <v>21.099397</v>
      </c>
      <c r="D8" s="51">
        <f>'Table Text'!N10</f>
        <v>17.746200000000002</v>
      </c>
      <c r="E8" s="42">
        <f t="shared" si="0"/>
        <v>16</v>
      </c>
      <c r="F8" s="52">
        <f>ROUND((B8/(('Table Text'!N10+'Table Text'!Z10+'Table Text'!AL10)/3)-1)*100,0)</f>
        <v>21</v>
      </c>
    </row>
    <row r="9" spans="1:6" x14ac:dyDescent="0.3">
      <c r="A9" s="58" t="s">
        <v>44</v>
      </c>
      <c r="B9" s="49">
        <f>'Table Text'!B9</f>
        <v>20.412839999999999</v>
      </c>
      <c r="C9" s="49">
        <f>'Table Text'!C9</f>
        <v>20.869396999999999</v>
      </c>
      <c r="D9" s="49">
        <f>'Table Text'!N9</f>
        <v>17.526199999999999</v>
      </c>
      <c r="E9" s="48">
        <f t="shared" si="0"/>
        <v>16</v>
      </c>
      <c r="F9" s="50">
        <f>ROUND((B9/(('Table Text'!N9+'Table Text'!Z9+'Table Text'!AL9)/3)-1)*100,0)</f>
        <v>22</v>
      </c>
    </row>
    <row r="10" spans="1:6" x14ac:dyDescent="0.3">
      <c r="A10" s="59" t="s">
        <v>9</v>
      </c>
      <c r="B10" s="51">
        <f>'Table Text'!B8</f>
        <v>20.312840000000001</v>
      </c>
      <c r="C10" s="51">
        <f>'Table Text'!C8</f>
        <v>20.769397000000001</v>
      </c>
      <c r="D10" s="51">
        <f>'Table Text'!N8</f>
        <v>17.426200000000001</v>
      </c>
      <c r="E10" s="42">
        <f t="shared" si="0"/>
        <v>17</v>
      </c>
      <c r="F10" s="52">
        <f>ROUND((B10/(('Table Text'!N8+'Table Text'!Z8+'Table Text'!AL8)/3)-1)*100,0)</f>
        <v>22</v>
      </c>
    </row>
    <row r="11" spans="1:6" x14ac:dyDescent="0.3">
      <c r="A11" s="58" t="s">
        <v>43</v>
      </c>
      <c r="B11" s="49">
        <f>'Table Text'!B7</f>
        <v>20.042839999999998</v>
      </c>
      <c r="C11" s="49">
        <f>'Table Text'!C7</f>
        <v>20.499397000000002</v>
      </c>
      <c r="D11" s="49">
        <f>'Table Text'!N7</f>
        <v>17.1662</v>
      </c>
      <c r="E11" s="48">
        <f t="shared" si="0"/>
        <v>17</v>
      </c>
      <c r="F11" s="50">
        <f>ROUND((B11/(('Table Text'!N7+'Table Text'!Z7+'Table Text'!AL7)/3)-1)*100,0)</f>
        <v>22</v>
      </c>
    </row>
    <row r="12" spans="1:6" x14ac:dyDescent="0.3">
      <c r="A12" s="59" t="s">
        <v>42</v>
      </c>
      <c r="B12" s="51">
        <f>'Table Text'!B6</f>
        <v>19.882840000000002</v>
      </c>
      <c r="C12" s="51">
        <f>'Table Text'!C6</f>
        <v>20.339397000000002</v>
      </c>
      <c r="D12" s="51">
        <f>'Table Text'!N6</f>
        <v>17.0062</v>
      </c>
      <c r="E12" s="42">
        <f t="shared" si="0"/>
        <v>17</v>
      </c>
      <c r="F12" s="52">
        <f>ROUND((B12/(('Table Text'!N6+'Table Text'!Z6+'Table Text'!AL6)/3)-1)*100,0)</f>
        <v>22</v>
      </c>
    </row>
    <row r="13" spans="1:6" x14ac:dyDescent="0.3">
      <c r="A13" s="58" t="s">
        <v>6</v>
      </c>
      <c r="B13" s="49">
        <f>'Table Text'!B5</f>
        <v>18.502839999999999</v>
      </c>
      <c r="C13" s="49">
        <f>'Table Text'!C5</f>
        <v>18.959396999999999</v>
      </c>
      <c r="D13" s="49">
        <f>'Table Text'!N5</f>
        <v>15.6762</v>
      </c>
      <c r="E13" s="48">
        <f t="shared" si="0"/>
        <v>18</v>
      </c>
      <c r="F13" s="50">
        <f>ROUND((B13/(('Table Text'!N5+'Table Text'!Z5+'Table Text'!AL5)/3)-1)*100,0)</f>
        <v>23</v>
      </c>
    </row>
    <row r="14" spans="1:6" x14ac:dyDescent="0.3">
      <c r="A14" s="60" t="s">
        <v>40</v>
      </c>
      <c r="B14" s="54">
        <f>'Table Text'!B4</f>
        <v>17.362839999999998</v>
      </c>
      <c r="C14" s="54">
        <f>'Table Text'!C4</f>
        <v>17.819397000000002</v>
      </c>
      <c r="D14" s="54">
        <f>'Table Text'!N4</f>
        <v>14.5762</v>
      </c>
      <c r="E14" s="55">
        <f t="shared" si="0"/>
        <v>19</v>
      </c>
      <c r="F14" s="56">
        <f>ROUND((B14/(('Table Text'!N4+'Table Text'!Z4+'Table Text'!AL4)/3)-1)*100,0)</f>
        <v>24</v>
      </c>
    </row>
  </sheetData>
  <mergeCells count="3">
    <mergeCell ref="A1:A2"/>
    <mergeCell ref="B1:D1"/>
    <mergeCell ref="E1:F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015C7-FB41-4850-A194-4F1CEC53FCF4}">
  <dimension ref="A1:F14"/>
  <sheetViews>
    <sheetView workbookViewId="0">
      <selection activeCell="H27" sqref="H27"/>
    </sheetView>
  </sheetViews>
  <sheetFormatPr defaultRowHeight="14.4" x14ac:dyDescent="0.3"/>
  <cols>
    <col min="1" max="1" width="35" customWidth="1"/>
    <col min="2" max="2" width="15.33203125" customWidth="1"/>
    <col min="3" max="3" width="11.33203125" customWidth="1"/>
    <col min="4" max="4" width="10.6640625" customWidth="1"/>
    <col min="5" max="5" width="11" customWidth="1"/>
    <col min="6" max="6" width="10.44140625" customWidth="1"/>
    <col min="7" max="7" width="12.6640625" customWidth="1"/>
  </cols>
  <sheetData>
    <row r="1" spans="1:6" ht="46.2" customHeight="1" x14ac:dyDescent="0.3">
      <c r="A1" s="46" t="s">
        <v>32</v>
      </c>
      <c r="B1" s="80" t="s">
        <v>34</v>
      </c>
      <c r="C1" s="81"/>
      <c r="D1" s="82"/>
      <c r="E1" s="83" t="s">
        <v>35</v>
      </c>
      <c r="F1" s="84"/>
    </row>
    <row r="2" spans="1:6" x14ac:dyDescent="0.3">
      <c r="A2" s="43" t="s">
        <v>36</v>
      </c>
      <c r="B2" s="44" t="str">
        <f>'Table Text'!B3</f>
        <v>July 2026</v>
      </c>
      <c r="C2" s="44" t="str">
        <f>'Table Text'!C3</f>
        <v>June 2026</v>
      </c>
      <c r="D2" s="44" t="str">
        <f>'Table Text'!N3</f>
        <v>July 2025</v>
      </c>
      <c r="E2" s="42" t="s">
        <v>38</v>
      </c>
      <c r="F2" s="45" t="s">
        <v>39</v>
      </c>
    </row>
    <row r="3" spans="1:6" x14ac:dyDescent="0.3">
      <c r="A3" s="47" t="s">
        <v>40</v>
      </c>
      <c r="B3" s="49">
        <f>'Table Text'!B4</f>
        <v>17.362839999999998</v>
      </c>
      <c r="C3" s="49">
        <f>'Table Text'!C4</f>
        <v>17.819397000000002</v>
      </c>
      <c r="D3" s="49">
        <f>'Table Text'!N4</f>
        <v>14.5762</v>
      </c>
      <c r="E3" s="48">
        <f>ROUND((B3/D3-1)*100,0)</f>
        <v>19</v>
      </c>
      <c r="F3" s="50">
        <f>ROUND((B3/(('Table Text'!N4+'Table Text'!Z4+'Table Text'!AL4)/3)-1)*100,0)</f>
        <v>24</v>
      </c>
    </row>
    <row r="4" spans="1:6" x14ac:dyDescent="0.3">
      <c r="A4" s="43" t="s">
        <v>6</v>
      </c>
      <c r="B4" s="51">
        <f>'Table Text'!B5</f>
        <v>18.502839999999999</v>
      </c>
      <c r="C4" s="51">
        <f>'Table Text'!C5</f>
        <v>18.959396999999999</v>
      </c>
      <c r="D4" s="51">
        <f>'Table Text'!N5</f>
        <v>15.6762</v>
      </c>
      <c r="E4" s="42">
        <f t="shared" ref="E4:E14" si="0">ROUND((B4/D4-1)*100,0)</f>
        <v>18</v>
      </c>
      <c r="F4" s="52">
        <f>ROUND((B4/(('Table Text'!N5+'Table Text'!Z5+'Table Text'!AL5)/3)-1)*100,0)</f>
        <v>23</v>
      </c>
    </row>
    <row r="5" spans="1:6" x14ac:dyDescent="0.3">
      <c r="A5" s="47" t="s">
        <v>42</v>
      </c>
      <c r="B5" s="49">
        <f>'Table Text'!B6</f>
        <v>19.882840000000002</v>
      </c>
      <c r="C5" s="49">
        <f>'Table Text'!C6</f>
        <v>20.339397000000002</v>
      </c>
      <c r="D5" s="49">
        <f>'Table Text'!N6</f>
        <v>17.0062</v>
      </c>
      <c r="E5" s="48">
        <f t="shared" si="0"/>
        <v>17</v>
      </c>
      <c r="F5" s="50">
        <f>ROUND((B5/(('Table Text'!N6+'Table Text'!Z6+'Table Text'!AL6)/3)-1)*100,0)</f>
        <v>22</v>
      </c>
    </row>
    <row r="6" spans="1:6" x14ac:dyDescent="0.3">
      <c r="A6" s="43" t="s">
        <v>43</v>
      </c>
      <c r="B6" s="51">
        <f>'Table Text'!B7</f>
        <v>20.042839999999998</v>
      </c>
      <c r="C6" s="51">
        <f>'Table Text'!C7</f>
        <v>20.499397000000002</v>
      </c>
      <c r="D6" s="51">
        <f>'Table Text'!N7</f>
        <v>17.1662</v>
      </c>
      <c r="E6" s="42">
        <f t="shared" si="0"/>
        <v>17</v>
      </c>
      <c r="F6" s="52">
        <f>ROUND((B6/(('Table Text'!N7+'Table Text'!Z7+'Table Text'!AL7)/3)-1)*100,0)</f>
        <v>22</v>
      </c>
    </row>
    <row r="7" spans="1:6" x14ac:dyDescent="0.3">
      <c r="A7" s="47" t="s">
        <v>9</v>
      </c>
      <c r="B7" s="49">
        <f>'Table Text'!B8</f>
        <v>20.312840000000001</v>
      </c>
      <c r="C7" s="49">
        <f>'Table Text'!C8</f>
        <v>20.769397000000001</v>
      </c>
      <c r="D7" s="49">
        <f>'Table Text'!N8</f>
        <v>17.426200000000001</v>
      </c>
      <c r="E7" s="48">
        <f t="shared" si="0"/>
        <v>17</v>
      </c>
      <c r="F7" s="50">
        <f>ROUND((B7/(('Table Text'!N8+'Table Text'!Z8+'Table Text'!AL8)/3)-1)*100,0)</f>
        <v>22</v>
      </c>
    </row>
    <row r="8" spans="1:6" x14ac:dyDescent="0.3">
      <c r="A8" s="43" t="s">
        <v>44</v>
      </c>
      <c r="B8" s="51">
        <f>'Table Text'!B9</f>
        <v>20.412839999999999</v>
      </c>
      <c r="C8" s="51">
        <f>'Table Text'!C9</f>
        <v>20.869396999999999</v>
      </c>
      <c r="D8" s="51">
        <f>'Table Text'!N9</f>
        <v>17.526199999999999</v>
      </c>
      <c r="E8" s="42">
        <f t="shared" si="0"/>
        <v>16</v>
      </c>
      <c r="F8" s="52">
        <f>ROUND((B8/(('Table Text'!N9+'Table Text'!Z9+'Table Text'!AL9)/3)-1)*100,0)</f>
        <v>22</v>
      </c>
    </row>
    <row r="9" spans="1:6" x14ac:dyDescent="0.3">
      <c r="A9" s="47" t="s">
        <v>45</v>
      </c>
      <c r="B9" s="49">
        <f>'Table Text'!B10</f>
        <v>20.64284</v>
      </c>
      <c r="C9" s="49">
        <f>'Table Text'!C10</f>
        <v>21.099397</v>
      </c>
      <c r="D9" s="49">
        <f>'Table Text'!N10</f>
        <v>17.746200000000002</v>
      </c>
      <c r="E9" s="48">
        <f t="shared" si="0"/>
        <v>16</v>
      </c>
      <c r="F9" s="50">
        <f>ROUND((B9/(('Table Text'!N10+'Table Text'!Z10+'Table Text'!AL10)/3)-1)*100,0)</f>
        <v>21</v>
      </c>
    </row>
    <row r="10" spans="1:6" x14ac:dyDescent="0.3">
      <c r="A10" s="43" t="s">
        <v>12</v>
      </c>
      <c r="B10" s="51">
        <f>'Table Text'!B11</f>
        <v>21.882840000000002</v>
      </c>
      <c r="C10" s="51">
        <f>'Table Text'!C11</f>
        <v>22.339397000000002</v>
      </c>
      <c r="D10" s="51">
        <f>'Table Text'!N11</f>
        <v>18.946200000000001</v>
      </c>
      <c r="E10" s="42">
        <f t="shared" si="0"/>
        <v>15</v>
      </c>
      <c r="F10" s="52">
        <f>ROUND((B10/(('Table Text'!N11+'Table Text'!Z11+'Table Text'!AL11)/3)-1)*100,0)</f>
        <v>21</v>
      </c>
    </row>
    <row r="11" spans="1:6" x14ac:dyDescent="0.3">
      <c r="A11" s="47" t="s">
        <v>47</v>
      </c>
      <c r="B11" s="49">
        <f>'Table Text'!B12</f>
        <v>21.912840000000003</v>
      </c>
      <c r="C11" s="49">
        <f>'Table Text'!C12</f>
        <v>22.369397000000003</v>
      </c>
      <c r="D11" s="49">
        <f>'Table Text'!N12</f>
        <v>18.976199999999999</v>
      </c>
      <c r="E11" s="48">
        <f t="shared" si="0"/>
        <v>15</v>
      </c>
      <c r="F11" s="50">
        <f>ROUND((B11/(('Table Text'!N12+'Table Text'!Z12+'Table Text'!AL12)/3)-1)*100,0)</f>
        <v>21</v>
      </c>
    </row>
    <row r="12" spans="1:6" x14ac:dyDescent="0.3">
      <c r="A12" s="43" t="s">
        <v>14</v>
      </c>
      <c r="B12" s="51">
        <f>'Table Text'!B13</f>
        <v>22.982840000000003</v>
      </c>
      <c r="C12" s="51">
        <f>'Table Text'!C13</f>
        <v>23.439397000000003</v>
      </c>
      <c r="D12" s="51">
        <f>'Table Text'!N13</f>
        <v>20.0062</v>
      </c>
      <c r="E12" s="42">
        <f t="shared" si="0"/>
        <v>15</v>
      </c>
      <c r="F12" s="52">
        <f>ROUND((B12/(('Table Text'!N13+'Table Text'!Z13+'Table Text'!AL13)/3)-1)*100,0)</f>
        <v>20</v>
      </c>
    </row>
    <row r="13" spans="1:6" x14ac:dyDescent="0.3">
      <c r="A13" s="47" t="s">
        <v>48</v>
      </c>
      <c r="B13" s="49">
        <f>'Table Text'!B14</f>
        <v>24.03284</v>
      </c>
      <c r="C13" s="49">
        <f>'Table Text'!C14</f>
        <v>24.489397</v>
      </c>
      <c r="D13" s="49">
        <f>'Table Text'!N14</f>
        <v>21.016200000000001</v>
      </c>
      <c r="E13" s="48">
        <f t="shared" si="0"/>
        <v>14</v>
      </c>
      <c r="F13" s="50">
        <f>ROUND((B13/(('Table Text'!N14+'Table Text'!Z14+'Table Text'!AL14)/3)-1)*100,0)</f>
        <v>19</v>
      </c>
    </row>
    <row r="14" spans="1:6" x14ac:dyDescent="0.3">
      <c r="A14" s="53" t="s">
        <v>49</v>
      </c>
      <c r="B14" s="54">
        <f>'Table Text'!B15</f>
        <v>24.96284</v>
      </c>
      <c r="C14" s="54">
        <f>'Table Text'!C15</f>
        <v>25.419397</v>
      </c>
      <c r="D14" s="54">
        <f>'Table Text'!N15</f>
        <v>21.9162</v>
      </c>
      <c r="E14" s="55">
        <f t="shared" si="0"/>
        <v>14</v>
      </c>
      <c r="F14" s="56">
        <f>ROUND((B14/(('Table Text'!N15+'Table Text'!Z15+'Table Text'!AL15)/3)-1)*100,0)</f>
        <v>19</v>
      </c>
    </row>
  </sheetData>
  <mergeCells count="2">
    <mergeCell ref="B1:D1"/>
    <mergeCell ref="E1:F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4DCBA-3271-430D-8A52-96F325F20216}">
  <dimension ref="A2:AL16"/>
  <sheetViews>
    <sheetView workbookViewId="0">
      <selection activeCell="D14" sqref="D14"/>
    </sheetView>
  </sheetViews>
  <sheetFormatPr defaultRowHeight="14.4" x14ac:dyDescent="0.3"/>
  <cols>
    <col min="1" max="1" width="18.6640625" style="1" customWidth="1"/>
    <col min="2" max="2" width="11.88671875" style="3" customWidth="1"/>
    <col min="3" max="3" width="10.5546875" customWidth="1"/>
    <col min="4" max="4" width="10.109375" customWidth="1"/>
    <col min="6" max="6" width="12.109375" customWidth="1"/>
    <col min="7" max="7" width="11.6640625" customWidth="1"/>
    <col min="8" max="10" width="11.33203125" customWidth="1"/>
    <col min="11" max="11" width="12.6640625" customWidth="1"/>
    <col min="12" max="12" width="10.33203125" customWidth="1"/>
    <col min="13" max="13" width="9.5546875" customWidth="1"/>
    <col min="18" max="19" width="10.6640625" customWidth="1"/>
    <col min="20" max="20" width="10.5546875" customWidth="1"/>
    <col min="21" max="21" width="11.109375" customWidth="1"/>
    <col min="22" max="22" width="10.88671875" customWidth="1"/>
    <col min="23" max="23" width="11.5546875" customWidth="1"/>
    <col min="24" max="24" width="12.6640625" customWidth="1"/>
    <col min="25" max="25" width="10.33203125" customWidth="1"/>
    <col min="26" max="26" width="9.6640625" customWidth="1"/>
    <col min="27" max="27" width="13.33203125" customWidth="1"/>
    <col min="28" max="28" width="11.109375" customWidth="1"/>
    <col min="29" max="29" width="12.5546875" customWidth="1"/>
    <col min="30" max="30" width="11.5546875" customWidth="1"/>
    <col min="31" max="31" width="12.33203125" customWidth="1"/>
    <col min="32" max="32" width="13.109375" customWidth="1"/>
    <col min="33" max="33" width="12" customWidth="1"/>
    <col min="34" max="34" width="13.33203125" customWidth="1"/>
    <col min="35" max="35" width="11.6640625" customWidth="1"/>
    <col min="36" max="36" width="9.88671875" customWidth="1"/>
    <col min="37" max="37" width="11.109375" customWidth="1"/>
    <col min="38" max="38" width="11.6640625" customWidth="1"/>
  </cols>
  <sheetData>
    <row r="2" spans="1:38" x14ac:dyDescent="0.3">
      <c r="B2" s="3">
        <f>MAX('PNW Barge Rate'!A:A)</f>
        <v>46204</v>
      </c>
      <c r="C2" s="3">
        <f>EDATE(B2,-1)</f>
        <v>46174</v>
      </c>
      <c r="D2" s="3">
        <f t="shared" ref="D2:AL2" si="0">EDATE(C2,-1)</f>
        <v>46143</v>
      </c>
      <c r="E2" s="3">
        <f t="shared" si="0"/>
        <v>46113</v>
      </c>
      <c r="F2" s="3">
        <f t="shared" si="0"/>
        <v>46082</v>
      </c>
      <c r="G2" s="3">
        <f t="shared" si="0"/>
        <v>46054</v>
      </c>
      <c r="H2" s="3">
        <f t="shared" si="0"/>
        <v>46023</v>
      </c>
      <c r="I2" s="3">
        <f t="shared" si="0"/>
        <v>45992</v>
      </c>
      <c r="J2" s="3">
        <f t="shared" si="0"/>
        <v>45962</v>
      </c>
      <c r="K2" s="3">
        <f t="shared" si="0"/>
        <v>45931</v>
      </c>
      <c r="L2" s="3">
        <f t="shared" si="0"/>
        <v>45901</v>
      </c>
      <c r="M2" s="3">
        <f t="shared" si="0"/>
        <v>45870</v>
      </c>
      <c r="N2" s="3">
        <f t="shared" si="0"/>
        <v>45839</v>
      </c>
      <c r="O2" s="3">
        <f t="shared" si="0"/>
        <v>45809</v>
      </c>
      <c r="P2" s="3">
        <f t="shared" si="0"/>
        <v>45778</v>
      </c>
      <c r="Q2" s="3">
        <f t="shared" si="0"/>
        <v>45748</v>
      </c>
      <c r="R2" s="3">
        <f t="shared" si="0"/>
        <v>45717</v>
      </c>
      <c r="S2" s="3">
        <f t="shared" si="0"/>
        <v>45689</v>
      </c>
      <c r="T2" s="3">
        <f t="shared" si="0"/>
        <v>45658</v>
      </c>
      <c r="U2" s="3">
        <f t="shared" si="0"/>
        <v>45627</v>
      </c>
      <c r="V2" s="3">
        <f t="shared" si="0"/>
        <v>45597</v>
      </c>
      <c r="W2" s="3">
        <f t="shared" si="0"/>
        <v>45566</v>
      </c>
      <c r="X2" s="3">
        <f t="shared" si="0"/>
        <v>45536</v>
      </c>
      <c r="Y2" s="3">
        <f t="shared" si="0"/>
        <v>45505</v>
      </c>
      <c r="Z2" s="3">
        <f t="shared" si="0"/>
        <v>45474</v>
      </c>
      <c r="AA2" s="3">
        <f t="shared" si="0"/>
        <v>45444</v>
      </c>
      <c r="AB2" s="3">
        <f t="shared" si="0"/>
        <v>45413</v>
      </c>
      <c r="AC2" s="3">
        <f t="shared" si="0"/>
        <v>45383</v>
      </c>
      <c r="AD2" s="3">
        <f t="shared" si="0"/>
        <v>45352</v>
      </c>
      <c r="AE2" s="3">
        <f t="shared" si="0"/>
        <v>45323</v>
      </c>
      <c r="AF2" s="3">
        <f t="shared" si="0"/>
        <v>45292</v>
      </c>
      <c r="AG2" s="3">
        <f t="shared" si="0"/>
        <v>45261</v>
      </c>
      <c r="AH2" s="3">
        <f t="shared" si="0"/>
        <v>45231</v>
      </c>
      <c r="AI2" s="3">
        <f t="shared" si="0"/>
        <v>45200</v>
      </c>
      <c r="AJ2" s="3">
        <f t="shared" si="0"/>
        <v>45170</v>
      </c>
      <c r="AK2" s="3">
        <f t="shared" si="0"/>
        <v>45139</v>
      </c>
      <c r="AL2" s="3">
        <f t="shared" si="0"/>
        <v>45108</v>
      </c>
    </row>
    <row r="3" spans="1:38" x14ac:dyDescent="0.3">
      <c r="B3" s="3" t="str">
        <f>TEXT(B2,"mmmm yyyy")</f>
        <v>July 2026</v>
      </c>
      <c r="C3" s="3" t="str">
        <f>TEXT(C2,"mmmm yyyy")</f>
        <v>June 2026</v>
      </c>
      <c r="D3" s="3" t="str">
        <f t="shared" ref="D3:Z3" si="1">TEXT(D2,"mmmm yyyy")</f>
        <v>May 2026</v>
      </c>
      <c r="E3" s="3" t="str">
        <f t="shared" si="1"/>
        <v>April 2026</v>
      </c>
      <c r="F3" s="3" t="str">
        <f t="shared" si="1"/>
        <v>March 2026</v>
      </c>
      <c r="G3" s="3" t="str">
        <f t="shared" si="1"/>
        <v>February 2026</v>
      </c>
      <c r="H3" s="3" t="str">
        <f t="shared" si="1"/>
        <v>January 2026</v>
      </c>
      <c r="I3" s="3" t="str">
        <f t="shared" si="1"/>
        <v>December 2025</v>
      </c>
      <c r="J3" s="3" t="str">
        <f t="shared" si="1"/>
        <v>November 2025</v>
      </c>
      <c r="K3" s="3" t="str">
        <f t="shared" si="1"/>
        <v>October 2025</v>
      </c>
      <c r="L3" s="3" t="str">
        <f t="shared" si="1"/>
        <v>September 2025</v>
      </c>
      <c r="M3" s="3" t="str">
        <f t="shared" si="1"/>
        <v>August 2025</v>
      </c>
      <c r="N3" s="3" t="str">
        <f t="shared" si="1"/>
        <v>July 2025</v>
      </c>
      <c r="O3" s="3" t="str">
        <f t="shared" si="1"/>
        <v>June 2025</v>
      </c>
      <c r="P3" s="3" t="str">
        <f t="shared" si="1"/>
        <v>May 2025</v>
      </c>
      <c r="Q3" s="3" t="str">
        <f t="shared" si="1"/>
        <v>April 2025</v>
      </c>
      <c r="R3" s="3" t="str">
        <f t="shared" si="1"/>
        <v>March 2025</v>
      </c>
      <c r="S3" s="3" t="str">
        <f t="shared" si="1"/>
        <v>February 2025</v>
      </c>
      <c r="T3" s="3" t="str">
        <f t="shared" si="1"/>
        <v>January 2025</v>
      </c>
      <c r="U3" s="3" t="str">
        <f t="shared" si="1"/>
        <v>December 2024</v>
      </c>
      <c r="V3" s="3" t="str">
        <f t="shared" si="1"/>
        <v>November 2024</v>
      </c>
      <c r="W3" s="3" t="str">
        <f t="shared" si="1"/>
        <v>October 2024</v>
      </c>
      <c r="X3" s="3" t="str">
        <f t="shared" si="1"/>
        <v>September 2024</v>
      </c>
      <c r="Y3" s="3" t="str">
        <f t="shared" si="1"/>
        <v>August 2024</v>
      </c>
      <c r="Z3" s="3" t="str">
        <f t="shared" si="1"/>
        <v>July 2024</v>
      </c>
      <c r="AA3" s="3" t="str">
        <f t="shared" ref="AA3:AL3" si="2">TEXT(AA2,"mmmm yyyy")</f>
        <v>June 2024</v>
      </c>
      <c r="AB3" s="3" t="str">
        <f t="shared" si="2"/>
        <v>May 2024</v>
      </c>
      <c r="AC3" s="3" t="str">
        <f t="shared" si="2"/>
        <v>April 2024</v>
      </c>
      <c r="AD3" s="3" t="str">
        <f t="shared" si="2"/>
        <v>March 2024</v>
      </c>
      <c r="AE3" s="3" t="str">
        <f t="shared" si="2"/>
        <v>February 2024</v>
      </c>
      <c r="AF3" s="3" t="str">
        <f t="shared" si="2"/>
        <v>January 2024</v>
      </c>
      <c r="AG3" s="3" t="str">
        <f t="shared" si="2"/>
        <v>December 2023</v>
      </c>
      <c r="AH3" s="3" t="str">
        <f t="shared" si="2"/>
        <v>November 2023</v>
      </c>
      <c r="AI3" s="3" t="str">
        <f t="shared" si="2"/>
        <v>October 2023</v>
      </c>
      <c r="AJ3" s="3" t="str">
        <f t="shared" si="2"/>
        <v>September 2023</v>
      </c>
      <c r="AK3" s="3" t="str">
        <f t="shared" si="2"/>
        <v>August 2023</v>
      </c>
      <c r="AL3" s="3" t="str">
        <f t="shared" si="2"/>
        <v>July 2023</v>
      </c>
    </row>
    <row r="4" spans="1:38" x14ac:dyDescent="0.3">
      <c r="A4" s="1" t="s">
        <v>40</v>
      </c>
      <c r="B4" s="41">
        <f>INDEX('PNW Barge Rate'!$B:$B,MATCH(B$2,'PNW Barge Rate'!$A:$A))</f>
        <v>17.362839999999998</v>
      </c>
      <c r="C4" s="41">
        <f>INDEX('PNW Barge Rate'!$B:$B,MATCH(C$2,'PNW Barge Rate'!$A:$A))</f>
        <v>17.819397000000002</v>
      </c>
      <c r="D4" s="41">
        <f>INDEX('PNW Barge Rate'!$B:$B,MATCH(D$2,'PNW Barge Rate'!$A:$A))</f>
        <v>16.825887999999999</v>
      </c>
      <c r="E4" s="41">
        <f>INDEX('PNW Barge Rate'!$B:$B,MATCH(E$2,'PNW Barge Rate'!$A:$A))</f>
        <v>15.034244000000001</v>
      </c>
      <c r="F4" s="41">
        <f>INDEX('PNW Barge Rate'!$B:$B,MATCH(F$2,'PNW Barge Rate'!$A:$A))</f>
        <v>14.562188000000001</v>
      </c>
      <c r="G4" s="41">
        <f>INDEX('PNW Barge Rate'!$B:$B,MATCH(G$2,'PNW Barge Rate'!$A:$A))</f>
        <v>14.527587</v>
      </c>
      <c r="H4" s="41">
        <f>INDEX('PNW Barge Rate'!$B:$B,MATCH(H$2,'PNW Barge Rate'!$A:$A))</f>
        <v>15.010196000000001</v>
      </c>
      <c r="I4" s="41">
        <f>INDEX('PNW Barge Rate'!$B:$B,MATCH(I$2,'PNW Barge Rate'!$A:$A))</f>
        <v>15.192566000000001</v>
      </c>
      <c r="J4" s="41">
        <f>INDEX('PNW Barge Rate'!$B:$B,MATCH(J$2,'PNW Barge Rate'!$A:$A))</f>
        <v>15.41474</v>
      </c>
      <c r="K4" s="41">
        <f>INDEX('PNW Barge Rate'!$B:$B,MATCH(K$2,'PNW Barge Rate'!$A:$A))</f>
        <v>15.278496000000001</v>
      </c>
      <c r="L4" s="41">
        <f>INDEX('PNW Barge Rate'!$B:$B,MATCH(L$2,'PNW Barge Rate'!$A:$A))</f>
        <v>15.578096</v>
      </c>
      <c r="M4" s="41">
        <f>INDEX('PNW Barge Rate'!$B:$B,MATCH(M$2,'PNW Barge Rate'!$A:$A))</f>
        <v>15.464937000000001</v>
      </c>
      <c r="N4" s="41">
        <f>INDEX('PNW Barge Rate'!$B:$B,MATCH(N$2,'PNW Barge Rate'!$A:$A))</f>
        <v>14.5762</v>
      </c>
      <c r="O4" s="41">
        <f>INDEX('PNW Barge Rate'!$B:$B,MATCH(O$2,'PNW Barge Rate'!$A:$A))</f>
        <v>14.29128</v>
      </c>
      <c r="P4" s="41">
        <f>INDEX('PNW Barge Rate'!$B:$B,MATCH(P$2,'PNW Barge Rate'!$A:$A))</f>
        <v>14.210040000000001</v>
      </c>
      <c r="Q4" s="41">
        <f>INDEX('PNW Barge Rate'!$B:$B,MATCH(Q$2,'PNW Barge Rate'!$A:$A))</f>
        <v>14.233223000000001</v>
      </c>
      <c r="R4" s="41">
        <f>INDEX('PNW Barge Rate'!$B:$B,MATCH(R$2,'PNW Barge Rate'!$A:$A))</f>
        <v>14.210040000000001</v>
      </c>
      <c r="S4" s="41">
        <f>INDEX('PNW Barge Rate'!$B:$B,MATCH(S$2,'PNW Barge Rate'!$A:$A))</f>
        <v>14.014735999999999</v>
      </c>
      <c r="T4" s="41">
        <f>INDEX('PNW Barge Rate'!$B:$B,MATCH(T$2,'PNW Barge Rate'!$A:$A))</f>
        <v>14.163585000000001</v>
      </c>
      <c r="U4" s="41">
        <f>INDEX('PNW Barge Rate'!$B:$B,MATCH(U$2,'PNW Barge Rate'!$A:$A))</f>
        <v>14.244960000000001</v>
      </c>
      <c r="V4" s="41">
        <f>INDEX('PNW Barge Rate'!$B:$B,MATCH(V$2,'PNW Barge Rate'!$A:$A))</f>
        <v>14.221500000000001</v>
      </c>
      <c r="W4" s="41">
        <f>INDEX('PNW Barge Rate'!$B:$B,MATCH(W$2,'PNW Barge Rate'!$A:$A))</f>
        <v>14.303084</v>
      </c>
      <c r="X4" s="41">
        <f>INDEX('PNW Barge Rate'!$B:$B,MATCH(X$2,'PNW Barge Rate'!$A:$A))</f>
        <v>14.528088</v>
      </c>
      <c r="Y4" s="41">
        <f>INDEX('PNW Barge Rate'!$B:$B,MATCH(Y$2,'PNW Barge Rate'!$A:$A))</f>
        <v>14.444479000000001</v>
      </c>
      <c r="Z4" s="41">
        <f>INDEX('PNW Barge Rate'!$B:$B,MATCH(Z$2,'PNW Barge Rate'!$A:$A))</f>
        <v>13.88832</v>
      </c>
      <c r="AA4" s="41">
        <f>INDEX('PNW Barge Rate'!$B:$B,MATCH(AA$2,'PNW Barge Rate'!$A:$A))</f>
        <v>14.090164999999999</v>
      </c>
      <c r="AB4" s="41">
        <f>INDEX('PNW Barge Rate'!$B:$B,MATCH(AB$2,'PNW Barge Rate'!$A:$A))</f>
        <v>13.864643999999998</v>
      </c>
      <c r="AC4" s="41">
        <f>INDEX('PNW Barge Rate'!$B:$B,MATCH(AC$2,'PNW Barge Rate'!$A:$A))</f>
        <v>13.876474999999999</v>
      </c>
      <c r="AD4" s="41">
        <f>INDEX('PNW Barge Rate'!$B:$B,MATCH(AD$2,'PNW Barge Rate'!$A:$A))</f>
        <v>13.7715</v>
      </c>
      <c r="AE4" s="41">
        <f>INDEX('PNW Barge Rate'!$B:$B,MATCH(AE$2,'PNW Barge Rate'!$A:$A))</f>
        <v>13.947225</v>
      </c>
      <c r="AF4" s="41">
        <f>INDEX('PNW Barge Rate'!$B:$B,MATCH(AF$2,'PNW Barge Rate'!$A:$A))</f>
        <v>14.295852</v>
      </c>
      <c r="AG4" s="41">
        <f>INDEX('PNW Barge Rate'!$B:$B,MATCH(AG$2,'PNW Barge Rate'!$A:$A))</f>
        <v>14.730881</v>
      </c>
      <c r="AH4" s="41">
        <f>INDEX('PNW Barge Rate'!$B:$B,MATCH(AH$2,'PNW Barge Rate'!$A:$A))</f>
        <v>15.595375000000001</v>
      </c>
      <c r="AI4" s="41">
        <f>INDEX('PNW Barge Rate'!$B:$B,MATCH(AI$2,'PNW Barge Rate'!$A:$A))</f>
        <v>15.595375000000001</v>
      </c>
      <c r="AJ4" s="41">
        <f>INDEX('PNW Barge Rate'!$B:$B,MATCH(AJ$2,'PNW Barge Rate'!$A:$A))</f>
        <v>14.492529999999999</v>
      </c>
      <c r="AK4" s="41">
        <f>INDEX('PNW Barge Rate'!$B:$B,MATCH(AK$2,'PNW Barge Rate'!$A:$A))</f>
        <v>14.19863</v>
      </c>
      <c r="AL4" s="41">
        <f>INDEX('PNW Barge Rate'!$B:$B,MATCH(AL$2,'PNW Barge Rate'!$A:$A))</f>
        <v>13.461978</v>
      </c>
    </row>
    <row r="5" spans="1:38" x14ac:dyDescent="0.3">
      <c r="A5" s="1" t="s">
        <v>6</v>
      </c>
      <c r="B5" s="41">
        <f>INDEX('PNW Barge Rate'!$C:$C,MATCH(B$2,'PNW Barge Rate'!$A:$A))</f>
        <v>18.502839999999999</v>
      </c>
      <c r="C5" s="41">
        <f>INDEX('PNW Barge Rate'!$C:$C,MATCH(C$2,'PNW Barge Rate'!$A:$A))</f>
        <v>18.959396999999999</v>
      </c>
      <c r="D5" s="41">
        <f>INDEX('PNW Barge Rate'!$C:$C,MATCH(D$2,'PNW Barge Rate'!$A:$A))</f>
        <v>17.965888</v>
      </c>
      <c r="E5" s="41">
        <f>INDEX('PNW Barge Rate'!$C:$C,MATCH(E$2,'PNW Barge Rate'!$A:$A))</f>
        <v>16.174243999999998</v>
      </c>
      <c r="F5" s="41">
        <f>INDEX('PNW Barge Rate'!$C:$C,MATCH(F$2,'PNW Barge Rate'!$A:$A))</f>
        <v>15.702188</v>
      </c>
      <c r="G5" s="41">
        <f>INDEX('PNW Barge Rate'!$C:$C,MATCH(G$2,'PNW Barge Rate'!$A:$A))</f>
        <v>15.667586999999999</v>
      </c>
      <c r="H5" s="41">
        <f>INDEX('PNW Barge Rate'!$C:$C,MATCH(H$2,'PNW Barge Rate'!$A:$A))</f>
        <v>16.150196000000001</v>
      </c>
      <c r="I5" s="41">
        <f>INDEX('PNW Barge Rate'!$C:$C,MATCH(I$2,'PNW Barge Rate'!$A:$A))</f>
        <v>16.332566</v>
      </c>
      <c r="J5" s="41">
        <f>INDEX('PNW Barge Rate'!$C:$C,MATCH(J$2,'PNW Barge Rate'!$A:$A))</f>
        <v>16.554739999999999</v>
      </c>
      <c r="K5" s="41">
        <f>INDEX('PNW Barge Rate'!$C:$C,MATCH(K$2,'PNW Barge Rate'!$A:$A))</f>
        <v>16.418495999999998</v>
      </c>
      <c r="L5" s="41">
        <f>INDEX('PNW Barge Rate'!$C:$C,MATCH(L$2,'PNW Barge Rate'!$A:$A))</f>
        <v>16.718095999999999</v>
      </c>
      <c r="M5" s="41">
        <f>INDEX('PNW Barge Rate'!$C:$C,MATCH(M$2,'PNW Barge Rate'!$A:$A))</f>
        <v>16.604937</v>
      </c>
      <c r="N5" s="41">
        <f>INDEX('PNW Barge Rate'!$C:$C,MATCH(N$2,'PNW Barge Rate'!$A:$A))</f>
        <v>15.6762</v>
      </c>
      <c r="O5" s="41">
        <f>INDEX('PNW Barge Rate'!$C:$C,MATCH(O$2,'PNW Barge Rate'!$A:$A))</f>
        <v>15.39128</v>
      </c>
      <c r="P5" s="41">
        <f>INDEX('PNW Barge Rate'!$C:$C,MATCH(P$2,'PNW Barge Rate'!$A:$A))</f>
        <v>15.310040000000001</v>
      </c>
      <c r="Q5" s="41">
        <f>INDEX('PNW Barge Rate'!$C:$C,MATCH(Q$2,'PNW Barge Rate'!$A:$A))</f>
        <v>15.333223</v>
      </c>
      <c r="R5" s="41">
        <f>INDEX('PNW Barge Rate'!$C:$C,MATCH(R$2,'PNW Barge Rate'!$A:$A))</f>
        <v>15.310040000000001</v>
      </c>
      <c r="S5" s="41">
        <f>INDEX('PNW Barge Rate'!$C:$C,MATCH(S$2,'PNW Barge Rate'!$A:$A))</f>
        <v>15.114736000000001</v>
      </c>
      <c r="T5" s="41">
        <f>INDEX('PNW Barge Rate'!$C:$C,MATCH(T$2,'PNW Barge Rate'!$A:$A))</f>
        <v>15.263584999999999</v>
      </c>
      <c r="U5" s="41">
        <f>INDEX('PNW Barge Rate'!$C:$C,MATCH(U$2,'PNW Barge Rate'!$A:$A))</f>
        <v>15.34496</v>
      </c>
      <c r="V5" s="41">
        <f>INDEX('PNW Barge Rate'!$C:$C,MATCH(V$2,'PNW Barge Rate'!$A:$A))</f>
        <v>15.3215</v>
      </c>
      <c r="W5" s="41">
        <f>INDEX('PNW Barge Rate'!$C:$C,MATCH(W$2,'PNW Barge Rate'!$A:$A))</f>
        <v>15.403084</v>
      </c>
      <c r="X5" s="41">
        <f>INDEX('PNW Barge Rate'!$C:$C,MATCH(X$2,'PNW Barge Rate'!$A:$A))</f>
        <v>15.628088</v>
      </c>
      <c r="Y5" s="41">
        <f>INDEX('PNW Barge Rate'!$C:$C,MATCH(Y$2,'PNW Barge Rate'!$A:$A))</f>
        <v>15.544479000000001</v>
      </c>
      <c r="Z5" s="41">
        <f>INDEX('PNW Barge Rate'!$C:$C,MATCH(Z$2,'PNW Barge Rate'!$A:$A))</f>
        <v>14.948320000000001</v>
      </c>
      <c r="AA5" s="41">
        <f>INDEX('PNW Barge Rate'!$C:$C,MATCH(AA$2,'PNW Barge Rate'!$A:$A))</f>
        <v>15.150164999999999</v>
      </c>
      <c r="AB5" s="41">
        <f>INDEX('PNW Barge Rate'!$C:$C,MATCH(AB$2,'PNW Barge Rate'!$A:$A))</f>
        <v>14.924644000000001</v>
      </c>
      <c r="AC5" s="41">
        <f>INDEX('PNW Barge Rate'!$C:$C,MATCH(AC$2,'PNW Barge Rate'!$A:$A))</f>
        <v>14.936475</v>
      </c>
      <c r="AD5" s="41">
        <f>INDEX('PNW Barge Rate'!$C:$C,MATCH(AD$2,'PNW Barge Rate'!$A:$A))</f>
        <v>14.8315</v>
      </c>
      <c r="AE5" s="41">
        <f>INDEX('PNW Barge Rate'!$C:$C,MATCH(AE$2,'PNW Barge Rate'!$A:$A))</f>
        <v>15.007225</v>
      </c>
      <c r="AF5" s="41">
        <f>INDEX('PNW Barge Rate'!$C:$C,MATCH(AF$2,'PNW Barge Rate'!$A:$A))</f>
        <v>15.355852000000001</v>
      </c>
      <c r="AG5" s="41">
        <f>INDEX('PNW Barge Rate'!$C:$C,MATCH(AG$2,'PNW Barge Rate'!$A:$A))</f>
        <v>15.790880999999999</v>
      </c>
      <c r="AH5" s="41">
        <f>INDEX('PNW Barge Rate'!$C:$C,MATCH(AH$2,'PNW Barge Rate'!$A:$A))</f>
        <v>16.655374999999999</v>
      </c>
      <c r="AI5" s="41">
        <f>INDEX('PNW Barge Rate'!$C:$C,MATCH(AI$2,'PNW Barge Rate'!$A:$A))</f>
        <v>16.655374999999999</v>
      </c>
      <c r="AJ5" s="41">
        <f>INDEX('PNW Barge Rate'!$C:$C,MATCH(AJ$2,'PNW Barge Rate'!$A:$A))</f>
        <v>15.552530000000001</v>
      </c>
      <c r="AK5" s="41">
        <f>INDEX('PNW Barge Rate'!$C:$C,MATCH(AK$2,'PNW Barge Rate'!$A:$A))</f>
        <v>15.25863</v>
      </c>
      <c r="AL5" s="41">
        <f>INDEX('PNW Barge Rate'!$C:$C,MATCH(AL$2,'PNW Barge Rate'!$A:$A))</f>
        <v>14.461978</v>
      </c>
    </row>
    <row r="6" spans="1:38" ht="28.8" x14ac:dyDescent="0.3">
      <c r="A6" s="1" t="s">
        <v>65</v>
      </c>
      <c r="B6" s="41">
        <f>INDEX('PNW Barge Rate'!$D:$D,MATCH(B$2,'PNW Barge Rate'!$A:$A))</f>
        <v>19.882840000000002</v>
      </c>
      <c r="C6" s="41">
        <f>INDEX('PNW Barge Rate'!$D:$D,MATCH(C$2,'PNW Barge Rate'!$A:$A))</f>
        <v>20.339397000000002</v>
      </c>
      <c r="D6" s="41">
        <f>INDEX('PNW Barge Rate'!$D:$D,MATCH(D$2,'PNW Barge Rate'!$A:$A))</f>
        <v>19.345888000000002</v>
      </c>
      <c r="E6" s="41">
        <f>INDEX('PNW Barge Rate'!$D:$D,MATCH(E$2,'PNW Barge Rate'!$A:$A))</f>
        <v>17.554244000000001</v>
      </c>
      <c r="F6" s="41">
        <f>INDEX('PNW Barge Rate'!$D:$D,MATCH(F$2,'PNW Barge Rate'!$A:$A))</f>
        <v>17.082188000000002</v>
      </c>
      <c r="G6" s="41">
        <f>INDEX('PNW Barge Rate'!$D:$D,MATCH(G$2,'PNW Barge Rate'!$A:$A))</f>
        <v>17.047587</v>
      </c>
      <c r="H6" s="41">
        <f>INDEX('PNW Barge Rate'!$D:$D,MATCH(H$2,'PNW Barge Rate'!$A:$A))</f>
        <v>17.530196</v>
      </c>
      <c r="I6" s="41">
        <f>INDEX('PNW Barge Rate'!$D:$D,MATCH(I$2,'PNW Barge Rate'!$A:$A))</f>
        <v>17.712566000000002</v>
      </c>
      <c r="J6" s="41">
        <f>INDEX('PNW Barge Rate'!$D:$D,MATCH(J$2,'PNW Barge Rate'!$A:$A))</f>
        <v>17.934740000000001</v>
      </c>
      <c r="K6" s="41">
        <f>INDEX('PNW Barge Rate'!$D:$D,MATCH(K$2,'PNW Barge Rate'!$A:$A))</f>
        <v>17.798496</v>
      </c>
      <c r="L6" s="41">
        <f>INDEX('PNW Barge Rate'!$D:$D,MATCH(L$2,'PNW Barge Rate'!$A:$A))</f>
        <v>18.098095999999998</v>
      </c>
      <c r="M6" s="41">
        <f>INDEX('PNW Barge Rate'!$D:$D,MATCH(M$2,'PNW Barge Rate'!$A:$A))</f>
        <v>17.984936999999999</v>
      </c>
      <c r="N6" s="41">
        <f>INDEX('PNW Barge Rate'!$D:$D,MATCH(N$2,'PNW Barge Rate'!$A:$A))</f>
        <v>17.0062</v>
      </c>
      <c r="O6" s="41">
        <f>INDEX('PNW Barge Rate'!$D:$D,MATCH(O$2,'PNW Barge Rate'!$A:$A))</f>
        <v>16.72128</v>
      </c>
      <c r="P6" s="41">
        <f>INDEX('PNW Barge Rate'!$D:$D,MATCH(P$2,'PNW Barge Rate'!$A:$A))</f>
        <v>16.640039999999999</v>
      </c>
      <c r="Q6" s="41">
        <f>INDEX('PNW Barge Rate'!$D:$D,MATCH(Q$2,'PNW Barge Rate'!$A:$A))</f>
        <v>16.663222999999999</v>
      </c>
      <c r="R6" s="41">
        <f>INDEX('PNW Barge Rate'!$D:$D,MATCH(R$2,'PNW Barge Rate'!$A:$A))</f>
        <v>16.640039999999999</v>
      </c>
      <c r="S6" s="41">
        <f>INDEX('PNW Barge Rate'!$D:$D,MATCH(S$2,'PNW Barge Rate'!$A:$A))</f>
        <v>16.444735999999999</v>
      </c>
      <c r="T6" s="41">
        <f>INDEX('PNW Barge Rate'!$D:$D,MATCH(T$2,'PNW Barge Rate'!$A:$A))</f>
        <v>16.593585000000001</v>
      </c>
      <c r="U6" s="41">
        <f>INDEX('PNW Barge Rate'!$D:$D,MATCH(U$2,'PNW Barge Rate'!$A:$A))</f>
        <v>16.674959999999999</v>
      </c>
      <c r="V6" s="41">
        <f>INDEX('PNW Barge Rate'!$D:$D,MATCH(V$2,'PNW Barge Rate'!$A:$A))</f>
        <v>16.651499999999999</v>
      </c>
      <c r="W6" s="41">
        <f>INDEX('PNW Barge Rate'!$D:$D,MATCH(W$2,'PNW Barge Rate'!$A:$A))</f>
        <v>16.733084000000002</v>
      </c>
      <c r="X6" s="41">
        <f>INDEX('PNW Barge Rate'!$D:$D,MATCH(X$2,'PNW Barge Rate'!$A:$A))</f>
        <v>16.958088</v>
      </c>
      <c r="Y6" s="41">
        <f>INDEX('PNW Barge Rate'!$D:$D,MATCH(Y$2,'PNW Barge Rate'!$A:$A))</f>
        <v>16.874479000000001</v>
      </c>
      <c r="Z6" s="41">
        <f>INDEX('PNW Barge Rate'!$D:$D,MATCH(Z$2,'PNW Barge Rate'!$A:$A))</f>
        <v>16.22832</v>
      </c>
      <c r="AA6" s="41">
        <f>INDEX('PNW Barge Rate'!$D:$D,MATCH(AA$2,'PNW Barge Rate'!$A:$A))</f>
        <v>16.430164999999999</v>
      </c>
      <c r="AB6" s="41">
        <f>INDEX('PNW Barge Rate'!$D:$D,MATCH(AB$2,'PNW Barge Rate'!$A:$A))</f>
        <v>16.204643999999998</v>
      </c>
      <c r="AC6" s="41">
        <f>INDEX('PNW Barge Rate'!$D:$D,MATCH(AC$2,'PNW Barge Rate'!$A:$A))</f>
        <v>16.216474999999999</v>
      </c>
      <c r="AD6" s="41">
        <f>INDEX('PNW Barge Rate'!$D:$D,MATCH(AD$2,'PNW Barge Rate'!$A:$A))</f>
        <v>16.111499999999999</v>
      </c>
      <c r="AE6" s="41">
        <f>INDEX('PNW Barge Rate'!$D:$D,MATCH(AE$2,'PNW Barge Rate'!$A:$A))</f>
        <v>16.287224999999999</v>
      </c>
      <c r="AF6" s="41">
        <f>INDEX('PNW Barge Rate'!$D:$D,MATCH(AF$2,'PNW Barge Rate'!$A:$A))</f>
        <v>16.635852</v>
      </c>
      <c r="AG6" s="41">
        <f>INDEX('PNW Barge Rate'!$D:$D,MATCH(AG$2,'PNW Barge Rate'!$A:$A))</f>
        <v>17.070881</v>
      </c>
      <c r="AH6" s="41">
        <f>INDEX('PNW Barge Rate'!$D:$D,MATCH(AH$2,'PNW Barge Rate'!$A:$A))</f>
        <v>17.935375000000001</v>
      </c>
      <c r="AI6" s="41">
        <f>INDEX('PNW Barge Rate'!$D:$D,MATCH(AI$2,'PNW Barge Rate'!$A:$A))</f>
        <v>17.935375000000001</v>
      </c>
      <c r="AJ6" s="41">
        <f>INDEX('PNW Barge Rate'!$D:$D,MATCH(AJ$2,'PNW Barge Rate'!$A:$A))</f>
        <v>16.832529999999998</v>
      </c>
      <c r="AK6" s="41">
        <f>INDEX('PNW Barge Rate'!$D:$D,MATCH(AK$2,'PNW Barge Rate'!$A:$A))</f>
        <v>16.538629999999998</v>
      </c>
      <c r="AL6" s="41">
        <f>INDEX('PNW Barge Rate'!$D:$D,MATCH(AL$2,'PNW Barge Rate'!$A:$A))</f>
        <v>15.671977999999999</v>
      </c>
    </row>
    <row r="7" spans="1:38" ht="28.8" x14ac:dyDescent="0.3">
      <c r="A7" s="1" t="s">
        <v>66</v>
      </c>
      <c r="B7" s="41">
        <f>INDEX('PNW Barge Rate'!$E:$E,MATCH(B$2,'PNW Barge Rate'!$A:$A))</f>
        <v>20.042839999999998</v>
      </c>
      <c r="C7" s="41">
        <f>INDEX('PNW Barge Rate'!$E:$E,MATCH(C$2,'PNW Barge Rate'!$A:$A))</f>
        <v>20.499397000000002</v>
      </c>
      <c r="D7" s="41">
        <f>INDEX('PNW Barge Rate'!$E:$E,MATCH(D$2,'PNW Barge Rate'!$A:$A))</f>
        <v>19.505887999999999</v>
      </c>
      <c r="E7" s="41">
        <f>INDEX('PNW Barge Rate'!$E:$E,MATCH(E$2,'PNW Barge Rate'!$A:$A))</f>
        <v>17.714244000000001</v>
      </c>
      <c r="F7" s="41">
        <f>INDEX('PNW Barge Rate'!$E:$E,MATCH(F$2,'PNW Barge Rate'!$A:$A))</f>
        <v>17.242187999999999</v>
      </c>
      <c r="G7" s="41">
        <f>INDEX('PNW Barge Rate'!$E:$E,MATCH(G$2,'PNW Barge Rate'!$A:$A))</f>
        <v>17.207587</v>
      </c>
      <c r="H7" s="41">
        <f>INDEX('PNW Barge Rate'!$E:$E,MATCH(H$2,'PNW Barge Rate'!$A:$A))</f>
        <v>17.690196</v>
      </c>
      <c r="I7" s="41">
        <f>INDEX('PNW Barge Rate'!$E:$E,MATCH(I$2,'PNW Barge Rate'!$A:$A))</f>
        <v>17.872565999999999</v>
      </c>
      <c r="J7" s="41">
        <f>INDEX('PNW Barge Rate'!$E:$E,MATCH(J$2,'PNW Barge Rate'!$A:$A))</f>
        <v>18.094740000000002</v>
      </c>
      <c r="K7" s="41">
        <f>INDEX('PNW Barge Rate'!$E:$E,MATCH(K$2,'PNW Barge Rate'!$A:$A))</f>
        <v>17.958496</v>
      </c>
      <c r="L7" s="41">
        <f>INDEX('PNW Barge Rate'!$E:$E,MATCH(L$2,'PNW Barge Rate'!$A:$A))</f>
        <v>18.258096000000002</v>
      </c>
      <c r="M7" s="41">
        <f>INDEX('PNW Barge Rate'!$E:$E,MATCH(M$2,'PNW Barge Rate'!$A:$A))</f>
        <v>18.144936999999999</v>
      </c>
      <c r="N7" s="41">
        <f>INDEX('PNW Barge Rate'!$E:$E,MATCH(N$2,'PNW Barge Rate'!$A:$A))</f>
        <v>17.1662</v>
      </c>
      <c r="O7" s="41">
        <f>INDEX('PNW Barge Rate'!$E:$E,MATCH(O$2,'PNW Barge Rate'!$A:$A))</f>
        <v>16.88128</v>
      </c>
      <c r="P7" s="41">
        <f>INDEX('PNW Barge Rate'!$E:$E,MATCH(P$2,'PNW Barge Rate'!$A:$A))</f>
        <v>16.800039999999999</v>
      </c>
      <c r="Q7" s="41">
        <f>INDEX('PNW Barge Rate'!$E:$E,MATCH(Q$2,'PNW Barge Rate'!$A:$A))</f>
        <v>16.823222999999999</v>
      </c>
      <c r="R7" s="41">
        <f>INDEX('PNW Barge Rate'!$E:$E,MATCH(R$2,'PNW Barge Rate'!$A:$A))</f>
        <v>16.800039999999999</v>
      </c>
      <c r="S7" s="41">
        <f>INDEX('PNW Barge Rate'!$E:$E,MATCH(S$2,'PNW Barge Rate'!$A:$A))</f>
        <v>16.604735999999999</v>
      </c>
      <c r="T7" s="41">
        <f>INDEX('PNW Barge Rate'!$E:$E,MATCH(T$2,'PNW Barge Rate'!$A:$A))</f>
        <v>16.753585000000001</v>
      </c>
      <c r="U7" s="41">
        <f>INDEX('PNW Barge Rate'!$E:$E,MATCH(U$2,'PNW Barge Rate'!$A:$A))</f>
        <v>16.834959999999999</v>
      </c>
      <c r="V7" s="41">
        <f>INDEX('PNW Barge Rate'!$E:$E,MATCH(V$2,'PNW Barge Rate'!$A:$A))</f>
        <v>16.811500000000002</v>
      </c>
      <c r="W7" s="41">
        <f>INDEX('PNW Barge Rate'!$E:$E,MATCH(W$2,'PNW Barge Rate'!$A:$A))</f>
        <v>16.893084000000002</v>
      </c>
      <c r="X7" s="41">
        <f>INDEX('PNW Barge Rate'!$E:$E,MATCH(X$2,'PNW Barge Rate'!$A:$A))</f>
        <v>17.118088</v>
      </c>
      <c r="Y7" s="41">
        <f>INDEX('PNW Barge Rate'!$E:$E,MATCH(Y$2,'PNW Barge Rate'!$A:$A))</f>
        <v>17.034479000000001</v>
      </c>
      <c r="Z7" s="41">
        <f>INDEX('PNW Barge Rate'!$E:$E,MATCH(Z$2,'PNW Barge Rate'!$A:$A))</f>
        <v>16.378319999999999</v>
      </c>
      <c r="AA7" s="41">
        <f>INDEX('PNW Barge Rate'!$E:$E,MATCH(AA$2,'PNW Barge Rate'!$A:$A))</f>
        <v>16.580165000000001</v>
      </c>
      <c r="AB7" s="41">
        <f>INDEX('PNW Barge Rate'!$E:$E,MATCH(AB$2,'PNW Barge Rate'!$A:$A))</f>
        <v>16.354644</v>
      </c>
      <c r="AC7" s="41">
        <f>INDEX('PNW Barge Rate'!$E:$E,MATCH(AC$2,'PNW Barge Rate'!$A:$A))</f>
        <v>16.366475000000001</v>
      </c>
      <c r="AD7" s="41">
        <f>INDEX('PNW Barge Rate'!$E:$E,MATCH(AD$2,'PNW Barge Rate'!$A:$A))</f>
        <v>16.261499999999998</v>
      </c>
      <c r="AE7" s="41">
        <f>INDEX('PNW Barge Rate'!$E:$E,MATCH(AE$2,'PNW Barge Rate'!$A:$A))</f>
        <v>16.437224999999998</v>
      </c>
      <c r="AF7" s="41">
        <f>INDEX('PNW Barge Rate'!$E:$E,MATCH(AF$2,'PNW Barge Rate'!$A:$A))</f>
        <v>16.785851999999998</v>
      </c>
      <c r="AG7" s="41">
        <f>INDEX('PNW Barge Rate'!$E:$E,MATCH(AG$2,'PNW Barge Rate'!$A:$A))</f>
        <v>17.220880999999999</v>
      </c>
      <c r="AH7" s="41">
        <f>INDEX('PNW Barge Rate'!$E:$E,MATCH(AH$2,'PNW Barge Rate'!$A:$A))</f>
        <v>18.085374999999999</v>
      </c>
      <c r="AI7" s="41">
        <f>INDEX('PNW Barge Rate'!$E:$E,MATCH(AI$2,'PNW Barge Rate'!$A:$A))</f>
        <v>18.085374999999999</v>
      </c>
      <c r="AJ7" s="41">
        <f>INDEX('PNW Barge Rate'!$E:$E,MATCH(AJ$2,'PNW Barge Rate'!$A:$A))</f>
        <v>16.982530000000001</v>
      </c>
      <c r="AK7" s="41">
        <f>INDEX('PNW Barge Rate'!$E:$E,MATCH(AK$2,'PNW Barge Rate'!$A:$A))</f>
        <v>16.68863</v>
      </c>
      <c r="AL7" s="41">
        <f>INDEX('PNW Barge Rate'!$E:$E,MATCH(AL$2,'PNW Barge Rate'!$A:$A))</f>
        <v>15.811978</v>
      </c>
    </row>
    <row r="8" spans="1:38" x14ac:dyDescent="0.3">
      <c r="A8" s="1" t="s">
        <v>9</v>
      </c>
      <c r="B8" s="41">
        <f>INDEX('PNW Barge Rate'!$F:$F,MATCH(B$2,'PNW Barge Rate'!$A:$A))</f>
        <v>20.312840000000001</v>
      </c>
      <c r="C8" s="41">
        <f>INDEX('PNW Barge Rate'!$F:$F,MATCH(C$2,'PNW Barge Rate'!$A:$A))</f>
        <v>20.769397000000001</v>
      </c>
      <c r="D8" s="41">
        <f>INDEX('PNW Barge Rate'!$F:$F,MATCH(D$2,'PNW Barge Rate'!$A:$A))</f>
        <v>19.775888000000002</v>
      </c>
      <c r="E8" s="41">
        <f>INDEX('PNW Barge Rate'!$F:$F,MATCH(E$2,'PNW Barge Rate'!$A:$A))</f>
        <v>17.984244</v>
      </c>
      <c r="F8" s="41">
        <f>INDEX('PNW Barge Rate'!$F:$F,MATCH(F$2,'PNW Barge Rate'!$A:$A))</f>
        <v>17.512188000000002</v>
      </c>
      <c r="G8" s="41">
        <f>INDEX('PNW Barge Rate'!$F:$F,MATCH(G$2,'PNW Barge Rate'!$A:$A))</f>
        <v>17.477587</v>
      </c>
      <c r="H8" s="41">
        <f>INDEX('PNW Barge Rate'!$F:$F,MATCH(H$2,'PNW Barge Rate'!$A:$A))</f>
        <v>17.960196</v>
      </c>
      <c r="I8" s="41">
        <f>INDEX('PNW Barge Rate'!$F:$F,MATCH(I$2,'PNW Barge Rate'!$A:$A))</f>
        <v>18.142566000000002</v>
      </c>
      <c r="J8" s="41">
        <f>INDEX('PNW Barge Rate'!$F:$F,MATCH(J$2,'PNW Barge Rate'!$A:$A))</f>
        <v>18.364740000000001</v>
      </c>
      <c r="K8" s="41">
        <f>INDEX('PNW Barge Rate'!$F:$F,MATCH(K$2,'PNW Barge Rate'!$A:$A))</f>
        <v>18.228496</v>
      </c>
      <c r="L8" s="41">
        <f>INDEX('PNW Barge Rate'!$F:$F,MATCH(L$2,'PNW Barge Rate'!$A:$A))</f>
        <v>18.528095999999998</v>
      </c>
      <c r="M8" s="41">
        <f>INDEX('PNW Barge Rate'!$F:$F,MATCH(M$2,'PNW Barge Rate'!$A:$A))</f>
        <v>18.414936999999998</v>
      </c>
      <c r="N8" s="41">
        <f>INDEX('PNW Barge Rate'!$F:$F,MATCH(N$2,'PNW Barge Rate'!$A:$A))</f>
        <v>17.426200000000001</v>
      </c>
      <c r="O8" s="41">
        <f>INDEX('PNW Barge Rate'!$F:$F,MATCH(O$2,'PNW Barge Rate'!$A:$A))</f>
        <v>17.141280000000002</v>
      </c>
      <c r="P8" s="41">
        <f>INDEX('PNW Barge Rate'!$F:$F,MATCH(P$2,'PNW Barge Rate'!$A:$A))</f>
        <v>17.060040000000001</v>
      </c>
      <c r="Q8" s="41">
        <f>INDEX('PNW Barge Rate'!$F:$F,MATCH(Q$2,'PNW Barge Rate'!$A:$A))</f>
        <v>17.083223</v>
      </c>
      <c r="R8" s="41">
        <f>INDEX('PNW Barge Rate'!$F:$F,MATCH(R$2,'PNW Barge Rate'!$A:$A))</f>
        <v>17.060040000000001</v>
      </c>
      <c r="S8" s="41">
        <f>INDEX('PNW Barge Rate'!$F:$F,MATCH(S$2,'PNW Barge Rate'!$A:$A))</f>
        <v>16.864736000000001</v>
      </c>
      <c r="T8" s="41">
        <f>INDEX('PNW Barge Rate'!$F:$F,MATCH(T$2,'PNW Barge Rate'!$A:$A))</f>
        <v>17.013584999999999</v>
      </c>
      <c r="U8" s="41">
        <f>INDEX('PNW Barge Rate'!$F:$F,MATCH(U$2,'PNW Barge Rate'!$A:$A))</f>
        <v>17.09496</v>
      </c>
      <c r="V8" s="41">
        <f>INDEX('PNW Barge Rate'!$F:$F,MATCH(V$2,'PNW Barge Rate'!$A:$A))</f>
        <v>17.0715</v>
      </c>
      <c r="W8" s="41">
        <f>INDEX('PNW Barge Rate'!$F:$F,MATCH(W$2,'PNW Barge Rate'!$A:$A))</f>
        <v>17.153084</v>
      </c>
      <c r="X8" s="41">
        <f>INDEX('PNW Barge Rate'!$F:$F,MATCH(X$2,'PNW Barge Rate'!$A:$A))</f>
        <v>17.378087999999998</v>
      </c>
      <c r="Y8" s="41">
        <f>INDEX('PNW Barge Rate'!$F:$F,MATCH(Y$2,'PNW Barge Rate'!$A:$A))</f>
        <v>17.294478999999999</v>
      </c>
      <c r="Z8" s="41">
        <f>INDEX('PNW Barge Rate'!$F:$F,MATCH(Z$2,'PNW Barge Rate'!$A:$A))</f>
        <v>16.628319999999999</v>
      </c>
      <c r="AA8" s="41">
        <f>INDEX('PNW Barge Rate'!$F:$F,MATCH(AA$2,'PNW Barge Rate'!$A:$A))</f>
        <v>16.830165000000001</v>
      </c>
      <c r="AB8" s="41">
        <f>INDEX('PNW Barge Rate'!$F:$F,MATCH(AB$2,'PNW Barge Rate'!$A:$A))</f>
        <v>16.604644</v>
      </c>
      <c r="AC8" s="41">
        <f>INDEX('PNW Barge Rate'!$F:$F,MATCH(AC$2,'PNW Barge Rate'!$A:$A))</f>
        <v>16.616475000000001</v>
      </c>
      <c r="AD8" s="41">
        <f>INDEX('PNW Barge Rate'!$F:$F,MATCH(AD$2,'PNW Barge Rate'!$A:$A))</f>
        <v>16.511499999999998</v>
      </c>
      <c r="AE8" s="41">
        <f>INDEX('PNW Barge Rate'!$F:$F,MATCH(AE$2,'PNW Barge Rate'!$A:$A))</f>
        <v>16.687224999999998</v>
      </c>
      <c r="AF8" s="41">
        <f>INDEX('PNW Barge Rate'!$F:$F,MATCH(AF$2,'PNW Barge Rate'!$A:$A))</f>
        <v>17.035851999999998</v>
      </c>
      <c r="AG8" s="41">
        <f>INDEX('PNW Barge Rate'!$F:$F,MATCH(AG$2,'PNW Barge Rate'!$A:$A))</f>
        <v>17.470880999999999</v>
      </c>
      <c r="AH8" s="41">
        <f>INDEX('PNW Barge Rate'!$F:$F,MATCH(AH$2,'PNW Barge Rate'!$A:$A))</f>
        <v>18.335374999999999</v>
      </c>
      <c r="AI8" s="41">
        <f>INDEX('PNW Barge Rate'!$F:$F,MATCH(AI$2,'PNW Barge Rate'!$A:$A))</f>
        <v>18.335374999999999</v>
      </c>
      <c r="AJ8" s="41">
        <f>INDEX('PNW Barge Rate'!$F:$F,MATCH(AJ$2,'PNW Barge Rate'!$A:$A))</f>
        <v>17.232530000000001</v>
      </c>
      <c r="AK8" s="41">
        <f>INDEX('PNW Barge Rate'!$F:$F,MATCH(AK$2,'PNW Barge Rate'!$A:$A))</f>
        <v>16.93863</v>
      </c>
      <c r="AL8" s="41">
        <f>INDEX('PNW Barge Rate'!$F:$F,MATCH(AL$2,'PNW Barge Rate'!$A:$A))</f>
        <v>16.051977999999998</v>
      </c>
    </row>
    <row r="9" spans="1:38" ht="28.8" x14ac:dyDescent="0.3">
      <c r="A9" s="1" t="s">
        <v>67</v>
      </c>
      <c r="B9" s="41">
        <f>INDEX('PNW Barge Rate'!$G:$G,MATCH(B$2,'PNW Barge Rate'!$A:$A))</f>
        <v>20.412839999999999</v>
      </c>
      <c r="C9" s="41">
        <f>INDEX('PNW Barge Rate'!$G:$G,MATCH(C$2,'PNW Barge Rate'!$A:$A))</f>
        <v>20.869396999999999</v>
      </c>
      <c r="D9" s="41">
        <f>INDEX('PNW Barge Rate'!$G:$G,MATCH(D$2,'PNW Barge Rate'!$A:$A))</f>
        <v>19.875888</v>
      </c>
      <c r="E9" s="41">
        <f>INDEX('PNW Barge Rate'!$G:$G,MATCH(E$2,'PNW Barge Rate'!$A:$A))</f>
        <v>18.084243999999998</v>
      </c>
      <c r="F9" s="41">
        <f>INDEX('PNW Barge Rate'!$G:$G,MATCH(F$2,'PNW Barge Rate'!$A:$A))</f>
        <v>17.612188</v>
      </c>
      <c r="G9" s="41">
        <f>INDEX('PNW Barge Rate'!$G:$G,MATCH(G$2,'PNW Barge Rate'!$A:$A))</f>
        <v>17.577587000000001</v>
      </c>
      <c r="H9" s="41">
        <f>INDEX('PNW Barge Rate'!$G:$G,MATCH(H$2,'PNW Barge Rate'!$A:$A))</f>
        <v>18.060195999999998</v>
      </c>
      <c r="I9" s="41">
        <f>INDEX('PNW Barge Rate'!$G:$G,MATCH(I$2,'PNW Barge Rate'!$A:$A))</f>
        <v>18.242566</v>
      </c>
      <c r="J9" s="41">
        <f>INDEX('PNW Barge Rate'!$G:$G,MATCH(J$2,'PNW Barge Rate'!$A:$A))</f>
        <v>18.464739999999999</v>
      </c>
      <c r="K9" s="41">
        <f>INDEX('PNW Barge Rate'!$G:$G,MATCH(K$2,'PNW Barge Rate'!$A:$A))</f>
        <v>18.328496000000001</v>
      </c>
      <c r="L9" s="41">
        <f>INDEX('PNW Barge Rate'!$G:$G,MATCH(L$2,'PNW Barge Rate'!$A:$A))</f>
        <v>18.628095999999999</v>
      </c>
      <c r="M9" s="41">
        <f>INDEX('PNW Barge Rate'!$G:$G,MATCH(M$2,'PNW Barge Rate'!$A:$A))</f>
        <v>18.514937</v>
      </c>
      <c r="N9" s="41">
        <f>INDEX('PNW Barge Rate'!$G:$G,MATCH(N$2,'PNW Barge Rate'!$A:$A))</f>
        <v>17.526199999999999</v>
      </c>
      <c r="O9" s="41">
        <f>INDEX('PNW Barge Rate'!$G:$G,MATCH(O$2,'PNW Barge Rate'!$A:$A))</f>
        <v>17.24128</v>
      </c>
      <c r="P9" s="41">
        <f>INDEX('PNW Barge Rate'!$G:$G,MATCH(P$2,'PNW Barge Rate'!$A:$A))</f>
        <v>17.160039999999999</v>
      </c>
      <c r="Q9" s="41">
        <f>INDEX('PNW Barge Rate'!$G:$G,MATCH(Q$2,'PNW Barge Rate'!$A:$A))</f>
        <v>17.183222999999998</v>
      </c>
      <c r="R9" s="41">
        <f>INDEX('PNW Barge Rate'!$G:$G,MATCH(R$2,'PNW Barge Rate'!$A:$A))</f>
        <v>17.160039999999999</v>
      </c>
      <c r="S9" s="41">
        <f>INDEX('PNW Barge Rate'!$G:$G,MATCH(S$2,'PNW Barge Rate'!$A:$A))</f>
        <v>16.964735999999998</v>
      </c>
      <c r="T9" s="41">
        <f>INDEX('PNW Barge Rate'!$G:$G,MATCH(T$2,'PNW Barge Rate'!$A:$A))</f>
        <v>17.113585</v>
      </c>
      <c r="U9" s="41">
        <f>INDEX('PNW Barge Rate'!$G:$G,MATCH(U$2,'PNW Barge Rate'!$A:$A))</f>
        <v>17.194959999999998</v>
      </c>
      <c r="V9" s="41">
        <f>INDEX('PNW Barge Rate'!$G:$G,MATCH(V$2,'PNW Barge Rate'!$A:$A))</f>
        <v>17.171500000000002</v>
      </c>
      <c r="W9" s="41">
        <f>INDEX('PNW Barge Rate'!$G:$G,MATCH(W$2,'PNW Barge Rate'!$A:$A))</f>
        <v>17.253084000000001</v>
      </c>
      <c r="X9" s="41">
        <f>INDEX('PNW Barge Rate'!$G:$G,MATCH(X$2,'PNW Barge Rate'!$A:$A))</f>
        <v>17.478088</v>
      </c>
      <c r="Y9" s="41">
        <f>INDEX('PNW Barge Rate'!$G:$G,MATCH(Y$2,'PNW Barge Rate'!$A:$A))</f>
        <v>17.394479</v>
      </c>
      <c r="Z9" s="41">
        <f>INDEX('PNW Barge Rate'!$G:$G,MATCH(Z$2,'PNW Barge Rate'!$A:$A))</f>
        <v>16.72832</v>
      </c>
      <c r="AA9" s="41">
        <f>INDEX('PNW Barge Rate'!$G:$G,MATCH(AA$2,'PNW Barge Rate'!$A:$A))</f>
        <v>16.930164999999999</v>
      </c>
      <c r="AB9" s="41">
        <f>INDEX('PNW Barge Rate'!$G:$G,MATCH(AB$2,'PNW Barge Rate'!$A:$A))</f>
        <v>16.704643999999998</v>
      </c>
      <c r="AC9" s="41">
        <f>INDEX('PNW Barge Rate'!$G:$G,MATCH(AC$2,'PNW Barge Rate'!$A:$A))</f>
        <v>16.716474999999999</v>
      </c>
      <c r="AD9" s="41">
        <f>INDEX('PNW Barge Rate'!$G:$G,MATCH(AD$2,'PNW Barge Rate'!$A:$A))</f>
        <v>16.611499999999999</v>
      </c>
      <c r="AE9" s="41">
        <f>INDEX('PNW Barge Rate'!$G:$G,MATCH(AE$2,'PNW Barge Rate'!$A:$A))</f>
        <v>16.787224999999999</v>
      </c>
      <c r="AF9" s="41">
        <f>INDEX('PNW Barge Rate'!$G:$G,MATCH(AF$2,'PNW Barge Rate'!$A:$A))</f>
        <v>17.135852</v>
      </c>
      <c r="AG9" s="41">
        <f>INDEX('PNW Barge Rate'!$G:$G,MATCH(AG$2,'PNW Barge Rate'!$A:$A))</f>
        <v>17.570881</v>
      </c>
      <c r="AH9" s="41">
        <f>INDEX('PNW Barge Rate'!$G:$G,MATCH(AH$2,'PNW Barge Rate'!$A:$A))</f>
        <v>18.435375000000001</v>
      </c>
      <c r="AI9" s="41">
        <f>INDEX('PNW Barge Rate'!$G:$G,MATCH(AI$2,'PNW Barge Rate'!$A:$A))</f>
        <v>18.435375000000001</v>
      </c>
      <c r="AJ9" s="41">
        <f>INDEX('PNW Barge Rate'!$G:$G,MATCH(AJ$2,'PNW Barge Rate'!$A:$A))</f>
        <v>17.332529999999998</v>
      </c>
      <c r="AK9" s="41">
        <f>INDEX('PNW Barge Rate'!$G:$G,MATCH(AK$2,'PNW Barge Rate'!$A:$A))</f>
        <v>17.038629999999998</v>
      </c>
      <c r="AL9" s="41">
        <f>INDEX('PNW Barge Rate'!$G:$G,MATCH(AL$2,'PNW Barge Rate'!$A:$A))</f>
        <v>16.141978000000002</v>
      </c>
    </row>
    <row r="10" spans="1:38" ht="43.2" x14ac:dyDescent="0.3">
      <c r="A10" s="1" t="s">
        <v>68</v>
      </c>
      <c r="B10" s="41">
        <f>INDEX('PNW Barge Rate'!$H:$H,MATCH(B$2,'PNW Barge Rate'!$A:$A))</f>
        <v>20.64284</v>
      </c>
      <c r="C10" s="41">
        <f>INDEX('PNW Barge Rate'!$H:$H,MATCH(C$2,'PNW Barge Rate'!$A:$A))</f>
        <v>21.099397</v>
      </c>
      <c r="D10" s="41">
        <f>INDEX('PNW Barge Rate'!$H:$H,MATCH(D$2,'PNW Barge Rate'!$A:$A))</f>
        <v>20.105888</v>
      </c>
      <c r="E10" s="41">
        <f>INDEX('PNW Barge Rate'!$H:$H,MATCH(E$2,'PNW Barge Rate'!$A:$A))</f>
        <v>18.314243999999999</v>
      </c>
      <c r="F10" s="41">
        <f>INDEX('PNW Barge Rate'!$H:$H,MATCH(F$2,'PNW Barge Rate'!$A:$A))</f>
        <v>17.842188</v>
      </c>
      <c r="G10" s="41">
        <f>INDEX('PNW Barge Rate'!$H:$H,MATCH(G$2,'PNW Barge Rate'!$A:$A))</f>
        <v>17.807587000000002</v>
      </c>
      <c r="H10" s="41">
        <f>INDEX('PNW Barge Rate'!$H:$H,MATCH(H$2,'PNW Barge Rate'!$A:$A))</f>
        <v>18.290196000000002</v>
      </c>
      <c r="I10" s="41">
        <f>INDEX('PNW Barge Rate'!$H:$H,MATCH(I$2,'PNW Barge Rate'!$A:$A))</f>
        <v>18.472566</v>
      </c>
      <c r="J10" s="41">
        <f>INDEX('PNW Barge Rate'!$H:$H,MATCH(J$2,'PNW Barge Rate'!$A:$A))</f>
        <v>18.694739999999999</v>
      </c>
      <c r="K10" s="41">
        <f>INDEX('PNW Barge Rate'!$H:$H,MATCH(K$2,'PNW Barge Rate'!$A:$A))</f>
        <v>18.558495999999998</v>
      </c>
      <c r="L10" s="41">
        <f>INDEX('PNW Barge Rate'!$H:$H,MATCH(L$2,'PNW Barge Rate'!$A:$A))</f>
        <v>18.858096</v>
      </c>
      <c r="M10" s="41">
        <f>INDEX('PNW Barge Rate'!$H:$H,MATCH(M$2,'PNW Barge Rate'!$A:$A))</f>
        <v>18.744937</v>
      </c>
      <c r="N10" s="41">
        <f>INDEX('PNW Barge Rate'!$H:$H,MATCH(N$2,'PNW Barge Rate'!$A:$A))</f>
        <v>17.746200000000002</v>
      </c>
      <c r="O10" s="41">
        <f>INDEX('PNW Barge Rate'!$H:$H,MATCH(O$2,'PNW Barge Rate'!$A:$A))</f>
        <v>17.461280000000002</v>
      </c>
      <c r="P10" s="41">
        <f>INDEX('PNW Barge Rate'!$H:$H,MATCH(P$2,'PNW Barge Rate'!$A:$A))</f>
        <v>17.380040000000001</v>
      </c>
      <c r="Q10" s="41">
        <f>INDEX('PNW Barge Rate'!$H:$H,MATCH(Q$2,'PNW Barge Rate'!$A:$A))</f>
        <v>17.403223000000001</v>
      </c>
      <c r="R10" s="41">
        <f>INDEX('PNW Barge Rate'!$H:$H,MATCH(R$2,'PNW Barge Rate'!$A:$A))</f>
        <v>17.380040000000001</v>
      </c>
      <c r="S10" s="41">
        <f>INDEX('PNW Barge Rate'!$H:$H,MATCH(S$2,'PNW Barge Rate'!$A:$A))</f>
        <v>17.184736000000001</v>
      </c>
      <c r="T10" s="41">
        <f>INDEX('PNW Barge Rate'!$H:$H,MATCH(T$2,'PNW Barge Rate'!$A:$A))</f>
        <v>17.333584999999999</v>
      </c>
      <c r="U10" s="41">
        <f>INDEX('PNW Barge Rate'!$H:$H,MATCH(U$2,'PNW Barge Rate'!$A:$A))</f>
        <v>17.414960000000001</v>
      </c>
      <c r="V10" s="41">
        <f>INDEX('PNW Barge Rate'!$H:$H,MATCH(V$2,'PNW Barge Rate'!$A:$A))</f>
        <v>17.391500000000001</v>
      </c>
      <c r="W10" s="41">
        <f>INDEX('PNW Barge Rate'!$H:$H,MATCH(W$2,'PNW Barge Rate'!$A:$A))</f>
        <v>17.473084</v>
      </c>
      <c r="X10" s="41">
        <f>INDEX('PNW Barge Rate'!$H:$H,MATCH(X$2,'PNW Barge Rate'!$A:$A))</f>
        <v>17.698087999999998</v>
      </c>
      <c r="Y10" s="41">
        <f>INDEX('PNW Barge Rate'!$H:$H,MATCH(Y$2,'PNW Barge Rate'!$A:$A))</f>
        <v>17.614478999999999</v>
      </c>
      <c r="Z10" s="41">
        <f>INDEX('PNW Barge Rate'!$H:$H,MATCH(Z$2,'PNW Barge Rate'!$A:$A))</f>
        <v>16.938320000000001</v>
      </c>
      <c r="AA10" s="41">
        <f>INDEX('PNW Barge Rate'!$H:$H,MATCH(AA$2,'PNW Barge Rate'!$A:$A))</f>
        <v>17.140165</v>
      </c>
      <c r="AB10" s="41">
        <f>INDEX('PNW Barge Rate'!$H:$H,MATCH(AB$2,'PNW Barge Rate'!$A:$A))</f>
        <v>16.914643999999999</v>
      </c>
      <c r="AC10" s="41">
        <f>INDEX('PNW Barge Rate'!$H:$H,MATCH(AC$2,'PNW Barge Rate'!$A:$A))</f>
        <v>16.926475</v>
      </c>
      <c r="AD10" s="41">
        <f>INDEX('PNW Barge Rate'!$H:$H,MATCH(AD$2,'PNW Barge Rate'!$A:$A))</f>
        <v>16.8215</v>
      </c>
      <c r="AE10" s="41">
        <f>INDEX('PNW Barge Rate'!$H:$H,MATCH(AE$2,'PNW Barge Rate'!$A:$A))</f>
        <v>16.997225</v>
      </c>
      <c r="AF10" s="41">
        <f>INDEX('PNW Barge Rate'!$H:$H,MATCH(AF$2,'PNW Barge Rate'!$A:$A))</f>
        <v>17.345852000000001</v>
      </c>
      <c r="AG10" s="41">
        <f>INDEX('PNW Barge Rate'!$H:$H,MATCH(AG$2,'PNW Barge Rate'!$A:$A))</f>
        <v>17.780881000000001</v>
      </c>
      <c r="AH10" s="41">
        <f>INDEX('PNW Barge Rate'!$H:$H,MATCH(AH$2,'PNW Barge Rate'!$A:$A))</f>
        <v>18.645375000000001</v>
      </c>
      <c r="AI10" s="41">
        <f>INDEX('PNW Barge Rate'!$H:$H,MATCH(AI$2,'PNW Barge Rate'!$A:$A))</f>
        <v>18.645375000000001</v>
      </c>
      <c r="AJ10" s="41">
        <f>INDEX('PNW Barge Rate'!$H:$H,MATCH(AJ$2,'PNW Barge Rate'!$A:$A))</f>
        <v>17.542529999999999</v>
      </c>
      <c r="AK10" s="41">
        <f>INDEX('PNW Barge Rate'!$H:$H,MATCH(AK$2,'PNW Barge Rate'!$A:$A))</f>
        <v>17.248629999999999</v>
      </c>
      <c r="AL10" s="41">
        <f>INDEX('PNW Barge Rate'!$H:$H,MATCH(AL$2,'PNW Barge Rate'!$A:$A))</f>
        <v>16.341977999999997</v>
      </c>
    </row>
    <row r="11" spans="1:38" x14ac:dyDescent="0.3">
      <c r="A11" s="1" t="s">
        <v>12</v>
      </c>
      <c r="B11" s="41">
        <f>INDEX('PNW Barge Rate'!$I:$I,MATCH(B$2,'PNW Barge Rate'!$A:$A))</f>
        <v>21.882840000000002</v>
      </c>
      <c r="C11" s="41">
        <f>INDEX('PNW Barge Rate'!$I:$I,MATCH(C$2,'PNW Barge Rate'!$A:$A))</f>
        <v>22.339397000000002</v>
      </c>
      <c r="D11" s="41">
        <f>INDEX('PNW Barge Rate'!$I:$I,MATCH(D$2,'PNW Barge Rate'!$A:$A))</f>
        <v>21.345888000000002</v>
      </c>
      <c r="E11" s="41">
        <f>INDEX('PNW Barge Rate'!$I:$I,MATCH(E$2,'PNW Barge Rate'!$A:$A))</f>
        <v>19.554244000000001</v>
      </c>
      <c r="F11" s="41">
        <f>INDEX('PNW Barge Rate'!$I:$I,MATCH(F$2,'PNW Barge Rate'!$A:$A))</f>
        <v>19.082188000000002</v>
      </c>
      <c r="G11" s="41">
        <f>INDEX('PNW Barge Rate'!$I:$I,MATCH(G$2,'PNW Barge Rate'!$A:$A))</f>
        <v>19.047587</v>
      </c>
      <c r="H11" s="41">
        <f>INDEX('PNW Barge Rate'!$I:$I,MATCH(H$2,'PNW Barge Rate'!$A:$A))</f>
        <v>19.530196</v>
      </c>
      <c r="I11" s="41">
        <f>INDEX('PNW Barge Rate'!$I:$I,MATCH(I$2,'PNW Barge Rate'!$A:$A))</f>
        <v>19.712566000000002</v>
      </c>
      <c r="J11" s="41">
        <f>INDEX('PNW Barge Rate'!$I:$I,MATCH(J$2,'PNW Barge Rate'!$A:$A))</f>
        <v>19.934740000000001</v>
      </c>
      <c r="K11" s="41">
        <f>INDEX('PNW Barge Rate'!$I:$I,MATCH(K$2,'PNW Barge Rate'!$A:$A))</f>
        <v>19.798496</v>
      </c>
      <c r="L11" s="41">
        <f>INDEX('PNW Barge Rate'!$I:$I,MATCH(L$2,'PNW Barge Rate'!$A:$A))</f>
        <v>20.098095999999998</v>
      </c>
      <c r="M11" s="41">
        <f>INDEX('PNW Barge Rate'!$I:$I,MATCH(M$2,'PNW Barge Rate'!$A:$A))</f>
        <v>19.984936999999999</v>
      </c>
      <c r="N11" s="41">
        <f>INDEX('PNW Barge Rate'!$I:$I,MATCH(N$2,'PNW Barge Rate'!$A:$A))</f>
        <v>18.946200000000001</v>
      </c>
      <c r="O11" s="41">
        <f>INDEX('PNW Barge Rate'!$I:$I,MATCH(O$2,'PNW Barge Rate'!$A:$A))</f>
        <v>18.661280000000001</v>
      </c>
      <c r="P11" s="41">
        <f>INDEX('PNW Barge Rate'!$I:$I,MATCH(P$2,'PNW Barge Rate'!$A:$A))</f>
        <v>18.58004</v>
      </c>
      <c r="Q11" s="41">
        <f>INDEX('PNW Barge Rate'!$I:$I,MATCH(Q$2,'PNW Barge Rate'!$A:$A))</f>
        <v>18.603223</v>
      </c>
      <c r="R11" s="41">
        <f>INDEX('PNW Barge Rate'!$I:$I,MATCH(R$2,'PNW Barge Rate'!$A:$A))</f>
        <v>18.58004</v>
      </c>
      <c r="S11" s="41">
        <f>INDEX('PNW Barge Rate'!$I:$I,MATCH(S$2,'PNW Barge Rate'!$A:$A))</f>
        <v>18.384736</v>
      </c>
      <c r="T11" s="41">
        <f>INDEX('PNW Barge Rate'!$I:$I,MATCH(T$2,'PNW Barge Rate'!$A:$A))</f>
        <v>18.533585000000002</v>
      </c>
      <c r="U11" s="41">
        <f>INDEX('PNW Barge Rate'!$I:$I,MATCH(U$2,'PNW Barge Rate'!$A:$A))</f>
        <v>18.61496</v>
      </c>
      <c r="V11" s="41">
        <f>INDEX('PNW Barge Rate'!$I:$I,MATCH(V$2,'PNW Barge Rate'!$A:$A))</f>
        <v>18.591500000000003</v>
      </c>
      <c r="W11" s="41">
        <f>INDEX('PNW Barge Rate'!$I:$I,MATCH(W$2,'PNW Barge Rate'!$A:$A))</f>
        <v>18.673084000000003</v>
      </c>
      <c r="X11" s="41">
        <f>INDEX('PNW Barge Rate'!$I:$I,MATCH(X$2,'PNW Barge Rate'!$A:$A))</f>
        <v>18.898088000000001</v>
      </c>
      <c r="Y11" s="41">
        <f>INDEX('PNW Barge Rate'!$I:$I,MATCH(Y$2,'PNW Barge Rate'!$A:$A))</f>
        <v>18.814479000000002</v>
      </c>
      <c r="Z11" s="41">
        <f>INDEX('PNW Barge Rate'!$I:$I,MATCH(Z$2,'PNW Barge Rate'!$A:$A))</f>
        <v>18.08832</v>
      </c>
      <c r="AA11" s="41">
        <f>INDEX('PNW Barge Rate'!$I:$I,MATCH(AA$2,'PNW Barge Rate'!$A:$A))</f>
        <v>18.290165000000002</v>
      </c>
      <c r="AB11" s="41">
        <f>INDEX('PNW Barge Rate'!$I:$I,MATCH(AB$2,'PNW Barge Rate'!$A:$A))</f>
        <v>18.064644000000001</v>
      </c>
      <c r="AC11" s="41">
        <f>INDEX('PNW Barge Rate'!$I:$I,MATCH(AC$2,'PNW Barge Rate'!$A:$A))</f>
        <v>18.076475000000002</v>
      </c>
      <c r="AD11" s="41">
        <f>INDEX('PNW Barge Rate'!$I:$I,MATCH(AD$2,'PNW Barge Rate'!$A:$A))</f>
        <v>17.971499999999999</v>
      </c>
      <c r="AE11" s="41">
        <f>INDEX('PNW Barge Rate'!$I:$I,MATCH(AE$2,'PNW Barge Rate'!$A:$A))</f>
        <v>18.147224999999999</v>
      </c>
      <c r="AF11" s="41">
        <f>INDEX('PNW Barge Rate'!$I:$I,MATCH(AF$2,'PNW Barge Rate'!$A:$A))</f>
        <v>18.495851999999999</v>
      </c>
      <c r="AG11" s="41">
        <f>INDEX('PNW Barge Rate'!$I:$I,MATCH(AG$2,'PNW Barge Rate'!$A:$A))</f>
        <v>18.930880999999999</v>
      </c>
      <c r="AH11" s="41">
        <f>INDEX('PNW Barge Rate'!$I:$I,MATCH(AH$2,'PNW Barge Rate'!$A:$A))</f>
        <v>19.795375</v>
      </c>
      <c r="AI11" s="41">
        <f>INDEX('PNW Barge Rate'!$I:$I,MATCH(AI$2,'PNW Barge Rate'!$A:$A))</f>
        <v>19.795375</v>
      </c>
      <c r="AJ11" s="41">
        <f>INDEX('PNW Barge Rate'!$I:$I,MATCH(AJ$2,'PNW Barge Rate'!$A:$A))</f>
        <v>18.692530000000001</v>
      </c>
      <c r="AK11" s="41">
        <f>INDEX('PNW Barge Rate'!$I:$I,MATCH(AK$2,'PNW Barge Rate'!$A:$A))</f>
        <v>18.398630000000001</v>
      </c>
      <c r="AL11" s="41">
        <f>INDEX('PNW Barge Rate'!$I:$I,MATCH(AL$2,'PNW Barge Rate'!$A:$A))</f>
        <v>17.421977999999999</v>
      </c>
    </row>
    <row r="12" spans="1:38" ht="28.8" x14ac:dyDescent="0.3">
      <c r="A12" s="1" t="s">
        <v>69</v>
      </c>
      <c r="B12" s="41">
        <f>INDEX('PNW Barge Rate'!$J:$J,MATCH(B$2,'PNW Barge Rate'!$A:$A))</f>
        <v>21.912840000000003</v>
      </c>
      <c r="C12" s="41">
        <f>INDEX('PNW Barge Rate'!$J:$J,MATCH(C$2,'PNW Barge Rate'!$A:$A))</f>
        <v>22.369397000000003</v>
      </c>
      <c r="D12" s="41">
        <f>INDEX('PNW Barge Rate'!$J:$J,MATCH(D$2,'PNW Barge Rate'!$A:$A))</f>
        <v>21.375888000000003</v>
      </c>
      <c r="E12" s="41">
        <f>INDEX('PNW Barge Rate'!$J:$J,MATCH(E$2,'PNW Barge Rate'!$A:$A))</f>
        <v>19.584244000000002</v>
      </c>
      <c r="F12" s="41">
        <f>INDEX('PNW Barge Rate'!$J:$J,MATCH(F$2,'PNW Barge Rate'!$A:$A))</f>
        <v>19.112188000000003</v>
      </c>
      <c r="G12" s="41">
        <f>INDEX('PNW Barge Rate'!$J:$J,MATCH(G$2,'PNW Barge Rate'!$A:$A))</f>
        <v>19.077587000000001</v>
      </c>
      <c r="H12" s="41">
        <f>INDEX('PNW Barge Rate'!$J:$J,MATCH(H$2,'PNW Barge Rate'!$A:$A))</f>
        <v>19.560196000000001</v>
      </c>
      <c r="I12" s="41">
        <f>INDEX('PNW Barge Rate'!$J:$J,MATCH(I$2,'PNW Barge Rate'!$A:$A))</f>
        <v>19.742566000000004</v>
      </c>
      <c r="J12" s="41">
        <f>INDEX('PNW Barge Rate'!$J:$J,MATCH(J$2,'PNW Barge Rate'!$A:$A))</f>
        <v>19.964740000000003</v>
      </c>
      <c r="K12" s="41">
        <f>INDEX('PNW Barge Rate'!$J:$J,MATCH(K$2,'PNW Barge Rate'!$A:$A))</f>
        <v>19.828496000000001</v>
      </c>
      <c r="L12" s="41">
        <f>INDEX('PNW Barge Rate'!$J:$J,MATCH(L$2,'PNW Barge Rate'!$A:$A))</f>
        <v>20.128095999999999</v>
      </c>
      <c r="M12" s="41">
        <f>INDEX('PNW Barge Rate'!$J:$J,MATCH(M$2,'PNW Barge Rate'!$A:$A))</f>
        <v>20.014937</v>
      </c>
      <c r="N12" s="41">
        <f>INDEX('PNW Barge Rate'!$J:$J,MATCH(N$2,'PNW Barge Rate'!$A:$A))</f>
        <v>18.976199999999999</v>
      </c>
      <c r="O12" s="41">
        <f>INDEX('PNW Barge Rate'!$J:$J,MATCH(O$2,'PNW Barge Rate'!$A:$A))</f>
        <v>18.691279999999999</v>
      </c>
      <c r="P12" s="41">
        <f>INDEX('PNW Barge Rate'!$J:$J,MATCH(P$2,'PNW Barge Rate'!$A:$A))</f>
        <v>18.610039999999998</v>
      </c>
      <c r="Q12" s="41">
        <f>INDEX('PNW Barge Rate'!$J:$J,MATCH(Q$2,'PNW Barge Rate'!$A:$A))</f>
        <v>18.633222999999997</v>
      </c>
      <c r="R12" s="41">
        <f>INDEX('PNW Barge Rate'!$J:$J,MATCH(R$2,'PNW Barge Rate'!$A:$A))</f>
        <v>18.610039999999998</v>
      </c>
      <c r="S12" s="41">
        <f>INDEX('PNW Barge Rate'!$J:$J,MATCH(S$2,'PNW Barge Rate'!$A:$A))</f>
        <v>18.414735999999998</v>
      </c>
      <c r="T12" s="41">
        <f>INDEX('PNW Barge Rate'!$J:$J,MATCH(T$2,'PNW Barge Rate'!$A:$A))</f>
        <v>18.563585</v>
      </c>
      <c r="U12" s="41">
        <f>INDEX('PNW Barge Rate'!$J:$J,MATCH(U$2,'PNW Barge Rate'!$A:$A))</f>
        <v>18.644959999999998</v>
      </c>
      <c r="V12" s="41">
        <f>INDEX('PNW Barge Rate'!$J:$J,MATCH(V$2,'PNW Barge Rate'!$A:$A))</f>
        <v>18.621499999999997</v>
      </c>
      <c r="W12" s="41">
        <f>INDEX('PNW Barge Rate'!$J:$J,MATCH(W$2,'PNW Barge Rate'!$A:$A))</f>
        <v>18.703084</v>
      </c>
      <c r="X12" s="41">
        <f>INDEX('PNW Barge Rate'!$J:$J,MATCH(X$2,'PNW Barge Rate'!$A:$A))</f>
        <v>18.928087999999999</v>
      </c>
      <c r="Y12" s="41">
        <f>INDEX('PNW Barge Rate'!$J:$J,MATCH(Y$2,'PNW Barge Rate'!$A:$A))</f>
        <v>18.844479</v>
      </c>
      <c r="Z12" s="41">
        <f>INDEX('PNW Barge Rate'!$J:$J,MATCH(Z$2,'PNW Barge Rate'!$A:$A))</f>
        <v>18.118320000000001</v>
      </c>
      <c r="AA12" s="41">
        <f>INDEX('PNW Barge Rate'!$J:$J,MATCH(AA$2,'PNW Barge Rate'!$A:$A))</f>
        <v>18.320164999999999</v>
      </c>
      <c r="AB12" s="41">
        <f>INDEX('PNW Barge Rate'!$J:$J,MATCH(AB$2,'PNW Barge Rate'!$A:$A))</f>
        <v>18.094643999999999</v>
      </c>
      <c r="AC12" s="41">
        <f>INDEX('PNW Barge Rate'!$J:$J,MATCH(AC$2,'PNW Barge Rate'!$A:$A))</f>
        <v>18.106475</v>
      </c>
      <c r="AD12" s="41">
        <f>INDEX('PNW Barge Rate'!$J:$J,MATCH(AD$2,'PNW Barge Rate'!$A:$A))</f>
        <v>18.0015</v>
      </c>
      <c r="AE12" s="41">
        <f>INDEX('PNW Barge Rate'!$J:$J,MATCH(AE$2,'PNW Barge Rate'!$A:$A))</f>
        <v>18.177225</v>
      </c>
      <c r="AF12" s="41">
        <f>INDEX('PNW Barge Rate'!$J:$J,MATCH(AF$2,'PNW Barge Rate'!$A:$A))</f>
        <v>18.525852</v>
      </c>
      <c r="AG12" s="41">
        <f>INDEX('PNW Barge Rate'!$J:$J,MATCH(AG$2,'PNW Barge Rate'!$A:$A))</f>
        <v>18.960881000000001</v>
      </c>
      <c r="AH12" s="41">
        <f>INDEX('PNW Barge Rate'!$J:$J,MATCH(AH$2,'PNW Barge Rate'!$A:$A))</f>
        <v>19.825375000000001</v>
      </c>
      <c r="AI12" s="41">
        <f>INDEX('PNW Barge Rate'!$J:$J,MATCH(AI$2,'PNW Barge Rate'!$A:$A))</f>
        <v>19.825375000000001</v>
      </c>
      <c r="AJ12" s="41">
        <f>INDEX('PNW Barge Rate'!$J:$J,MATCH(AJ$2,'PNW Barge Rate'!$A:$A))</f>
        <v>18.722529999999999</v>
      </c>
      <c r="AK12" s="41">
        <f>INDEX('PNW Barge Rate'!$J:$J,MATCH(AK$2,'PNW Barge Rate'!$A:$A))</f>
        <v>18.428629999999998</v>
      </c>
      <c r="AL12" s="41">
        <f>INDEX('PNW Barge Rate'!$J:$J,MATCH(AL$2,'PNW Barge Rate'!$A:$A))</f>
        <v>17.451978</v>
      </c>
    </row>
    <row r="13" spans="1:38" x14ac:dyDescent="0.3">
      <c r="A13" s="1" t="s">
        <v>14</v>
      </c>
      <c r="B13" s="41">
        <f>INDEX('PNW Barge Rate'!$K:$K,MATCH(B$2,'PNW Barge Rate'!$A:$A))</f>
        <v>22.982840000000003</v>
      </c>
      <c r="C13" s="41">
        <f>INDEX('PNW Barge Rate'!$K:$K,MATCH(C$2,'PNW Barge Rate'!$A:$A))</f>
        <v>23.439397000000003</v>
      </c>
      <c r="D13" s="41">
        <f>INDEX('PNW Barge Rate'!$K:$K,MATCH(D$2,'PNW Barge Rate'!$A:$A))</f>
        <v>22.445888000000004</v>
      </c>
      <c r="E13" s="41">
        <f>INDEX('PNW Barge Rate'!$K:$K,MATCH(E$2,'PNW Barge Rate'!$A:$A))</f>
        <v>20.654244000000002</v>
      </c>
      <c r="F13" s="41">
        <f>INDEX('PNW Barge Rate'!$K:$K,MATCH(F$2,'PNW Barge Rate'!$A:$A))</f>
        <v>20.182188000000004</v>
      </c>
      <c r="G13" s="41">
        <f>INDEX('PNW Barge Rate'!$K:$K,MATCH(G$2,'PNW Barge Rate'!$A:$A))</f>
        <v>20.147587000000001</v>
      </c>
      <c r="H13" s="41">
        <f>INDEX('PNW Barge Rate'!$K:$K,MATCH(H$2,'PNW Barge Rate'!$A:$A))</f>
        <v>20.630196000000002</v>
      </c>
      <c r="I13" s="41">
        <f>INDEX('PNW Barge Rate'!$K:$K,MATCH(I$2,'PNW Barge Rate'!$A:$A))</f>
        <v>20.812566000000004</v>
      </c>
      <c r="J13" s="41">
        <f>INDEX('PNW Barge Rate'!$K:$K,MATCH(J$2,'PNW Barge Rate'!$A:$A))</f>
        <v>21.034740000000003</v>
      </c>
      <c r="K13" s="41">
        <f>INDEX('PNW Barge Rate'!$K:$K,MATCH(K$2,'PNW Barge Rate'!$A:$A))</f>
        <v>20.898496000000002</v>
      </c>
      <c r="L13" s="41">
        <f>INDEX('PNW Barge Rate'!$K:$K,MATCH(L$2,'PNW Barge Rate'!$A:$A))</f>
        <v>21.198096</v>
      </c>
      <c r="M13" s="41">
        <f>INDEX('PNW Barge Rate'!$K:$K,MATCH(M$2,'PNW Barge Rate'!$A:$A))</f>
        <v>21.084937</v>
      </c>
      <c r="N13" s="41">
        <f>INDEX('PNW Barge Rate'!$K:$K,MATCH(N$2,'PNW Barge Rate'!$A:$A))</f>
        <v>20.0062</v>
      </c>
      <c r="O13" s="41">
        <f>INDEX('PNW Barge Rate'!$K:$K,MATCH(O$2,'PNW Barge Rate'!$A:$A))</f>
        <v>19.72128</v>
      </c>
      <c r="P13" s="41">
        <f>INDEX('PNW Barge Rate'!$K:$K,MATCH(P$2,'PNW Barge Rate'!$A:$A))</f>
        <v>19.640039999999999</v>
      </c>
      <c r="Q13" s="41">
        <f>INDEX('PNW Barge Rate'!$K:$K,MATCH(Q$2,'PNW Barge Rate'!$A:$A))</f>
        <v>19.663222999999999</v>
      </c>
      <c r="R13" s="41">
        <f>INDEX('PNW Barge Rate'!$K:$K,MATCH(R$2,'PNW Barge Rate'!$A:$A))</f>
        <v>19.640039999999999</v>
      </c>
      <c r="S13" s="41">
        <f>INDEX('PNW Barge Rate'!$K:$K,MATCH(S$2,'PNW Barge Rate'!$A:$A))</f>
        <v>19.444735999999999</v>
      </c>
      <c r="T13" s="41">
        <f>INDEX('PNW Barge Rate'!$K:$K,MATCH(T$2,'PNW Barge Rate'!$A:$A))</f>
        <v>19.593585000000001</v>
      </c>
      <c r="U13" s="41">
        <f>INDEX('PNW Barge Rate'!$K:$K,MATCH(U$2,'PNW Barge Rate'!$A:$A))</f>
        <v>19.674959999999999</v>
      </c>
      <c r="V13" s="41">
        <f>INDEX('PNW Barge Rate'!$K:$K,MATCH(V$2,'PNW Barge Rate'!$A:$A))</f>
        <v>19.651499999999999</v>
      </c>
      <c r="W13" s="41">
        <f>INDEX('PNW Barge Rate'!$K:$K,MATCH(W$2,'PNW Barge Rate'!$A:$A))</f>
        <v>19.733084000000002</v>
      </c>
      <c r="X13" s="41">
        <f>INDEX('PNW Barge Rate'!$K:$K,MATCH(X$2,'PNW Barge Rate'!$A:$A))</f>
        <v>19.958088</v>
      </c>
      <c r="Y13" s="41">
        <f>INDEX('PNW Barge Rate'!$K:$K,MATCH(Y$2,'PNW Barge Rate'!$A:$A))</f>
        <v>19.874479000000001</v>
      </c>
      <c r="Z13" s="41">
        <f>INDEX('PNW Barge Rate'!$K:$K,MATCH(Z$2,'PNW Barge Rate'!$A:$A))</f>
        <v>19.108319999999999</v>
      </c>
      <c r="AA13" s="41">
        <f>INDEX('PNW Barge Rate'!$K:$K,MATCH(AA$2,'PNW Barge Rate'!$A:$A))</f>
        <v>19.310165000000001</v>
      </c>
      <c r="AB13" s="41">
        <f>INDEX('PNW Barge Rate'!$K:$K,MATCH(AB$2,'PNW Barge Rate'!$A:$A))</f>
        <v>19.084644000000001</v>
      </c>
      <c r="AC13" s="41">
        <f>INDEX('PNW Barge Rate'!$K:$K,MATCH(AC$2,'PNW Barge Rate'!$A:$A))</f>
        <v>19.096474999999998</v>
      </c>
      <c r="AD13" s="41">
        <f>INDEX('PNW Barge Rate'!$K:$K,MATCH(AD$2,'PNW Barge Rate'!$A:$A))</f>
        <v>18.991500000000002</v>
      </c>
      <c r="AE13" s="41">
        <f>INDEX('PNW Barge Rate'!$K:$K,MATCH(AE$2,'PNW Barge Rate'!$A:$A))</f>
        <v>19.167224999999998</v>
      </c>
      <c r="AF13" s="41">
        <f>INDEX('PNW Barge Rate'!$K:$K,MATCH(AF$2,'PNW Barge Rate'!$A:$A))</f>
        <v>19.515851999999999</v>
      </c>
      <c r="AG13" s="41">
        <f>INDEX('PNW Barge Rate'!$K:$K,MATCH(AG$2,'PNW Barge Rate'!$A:$A))</f>
        <v>19.950880999999999</v>
      </c>
      <c r="AH13" s="41">
        <f>INDEX('PNW Barge Rate'!$K:$K,MATCH(AH$2,'PNW Barge Rate'!$A:$A))</f>
        <v>20.815375</v>
      </c>
      <c r="AI13" s="41">
        <f>INDEX('PNW Barge Rate'!$K:$K,MATCH(AI$2,'PNW Barge Rate'!$A:$A))</f>
        <v>20.815375</v>
      </c>
      <c r="AJ13" s="41">
        <f>INDEX('PNW Barge Rate'!$K:$K,MATCH(AJ$2,'PNW Barge Rate'!$A:$A))</f>
        <v>19.712530000000001</v>
      </c>
      <c r="AK13" s="41">
        <f>INDEX('PNW Barge Rate'!$K:$K,MATCH(AK$2,'PNW Barge Rate'!$A:$A))</f>
        <v>19.41863</v>
      </c>
      <c r="AL13" s="41">
        <f>INDEX('PNW Barge Rate'!$K:$K,MATCH(AL$2,'PNW Barge Rate'!$A:$A))</f>
        <v>18.391978000000002</v>
      </c>
    </row>
    <row r="14" spans="1:38" ht="28.8" x14ac:dyDescent="0.3">
      <c r="A14" s="1" t="s">
        <v>70</v>
      </c>
      <c r="B14" s="41">
        <f>INDEX('PNW Barge Rate'!$L:$L,MATCH(B$2,'PNW Barge Rate'!$A:$A))</f>
        <v>24.03284</v>
      </c>
      <c r="C14" s="41">
        <f>INDEX('PNW Barge Rate'!$L:$L,MATCH(C$2,'PNW Barge Rate'!$A:$A))</f>
        <v>24.489397</v>
      </c>
      <c r="D14" s="41">
        <f>INDEX('PNW Barge Rate'!$L:$L,MATCH(D$2,'PNW Barge Rate'!$A:$A))</f>
        <v>23.495888000000001</v>
      </c>
      <c r="E14" s="41">
        <f>INDEX('PNW Barge Rate'!$L:$L,MATCH(E$2,'PNW Barge Rate'!$A:$A))</f>
        <v>21.704243999999999</v>
      </c>
      <c r="F14" s="41">
        <f>INDEX('PNW Barge Rate'!$L:$L,MATCH(F$2,'PNW Barge Rate'!$A:$A))</f>
        <v>21.232188000000001</v>
      </c>
      <c r="G14" s="41">
        <f>INDEX('PNW Barge Rate'!$L:$L,MATCH(G$2,'PNW Barge Rate'!$A:$A))</f>
        <v>21.197586999999999</v>
      </c>
      <c r="H14" s="41">
        <f>INDEX('PNW Barge Rate'!$L:$L,MATCH(H$2,'PNW Barge Rate'!$A:$A))</f>
        <v>21.680195999999999</v>
      </c>
      <c r="I14" s="41">
        <f>INDEX('PNW Barge Rate'!$L:$L,MATCH(I$2,'PNW Barge Rate'!$A:$A))</f>
        <v>21.862566000000001</v>
      </c>
      <c r="J14" s="41">
        <f>INDEX('PNW Barge Rate'!$L:$L,MATCH(J$2,'PNW Barge Rate'!$A:$A))</f>
        <v>22.08474</v>
      </c>
      <c r="K14" s="41">
        <f>INDEX('PNW Barge Rate'!$L:$L,MATCH(K$2,'PNW Barge Rate'!$A:$A))</f>
        <v>21.948495999999999</v>
      </c>
      <c r="L14" s="41">
        <f>INDEX('PNW Barge Rate'!$L:$L,MATCH(L$2,'PNW Barge Rate'!$A:$A))</f>
        <v>22.248095999999997</v>
      </c>
      <c r="M14" s="41">
        <f>INDEX('PNW Barge Rate'!$L:$L,MATCH(M$2,'PNW Barge Rate'!$A:$A))</f>
        <v>22.134936999999997</v>
      </c>
      <c r="N14" s="41">
        <f>INDEX('PNW Barge Rate'!$L:$L,MATCH(N$2,'PNW Barge Rate'!$A:$A))</f>
        <v>21.016200000000001</v>
      </c>
      <c r="O14" s="41">
        <f>INDEX('PNW Barge Rate'!$L:$L,MATCH(O$2,'PNW Barge Rate'!$A:$A))</f>
        <v>20.731280000000002</v>
      </c>
      <c r="P14" s="41">
        <f>INDEX('PNW Barge Rate'!$L:$L,MATCH(P$2,'PNW Barge Rate'!$A:$A))</f>
        <v>20.650040000000001</v>
      </c>
      <c r="Q14" s="41">
        <f>INDEX('PNW Barge Rate'!$L:$L,MATCH(Q$2,'PNW Barge Rate'!$A:$A))</f>
        <v>20.673223</v>
      </c>
      <c r="R14" s="41">
        <f>INDEX('PNW Barge Rate'!$L:$L,MATCH(R$2,'PNW Barge Rate'!$A:$A))</f>
        <v>20.650040000000001</v>
      </c>
      <c r="S14" s="41">
        <f>INDEX('PNW Barge Rate'!$L:$L,MATCH(S$2,'PNW Barge Rate'!$A:$A))</f>
        <v>20.454736</v>
      </c>
      <c r="T14" s="41">
        <f>INDEX('PNW Barge Rate'!$L:$L,MATCH(T$2,'PNW Barge Rate'!$A:$A))</f>
        <v>20.603585000000002</v>
      </c>
      <c r="U14" s="41">
        <f>INDEX('PNW Barge Rate'!$L:$L,MATCH(U$2,'PNW Barge Rate'!$A:$A))</f>
        <v>20.68496</v>
      </c>
      <c r="V14" s="41">
        <f>INDEX('PNW Barge Rate'!$L:$L,MATCH(V$2,'PNW Barge Rate'!$A:$A))</f>
        <v>20.661500000000004</v>
      </c>
      <c r="W14" s="41">
        <f>INDEX('PNW Barge Rate'!$L:$L,MATCH(W$2,'PNW Barge Rate'!$A:$A))</f>
        <v>20.743084000000003</v>
      </c>
      <c r="X14" s="41">
        <f>INDEX('PNW Barge Rate'!$L:$L,MATCH(X$2,'PNW Barge Rate'!$A:$A))</f>
        <v>20.968088000000002</v>
      </c>
      <c r="Y14" s="41">
        <f>INDEX('PNW Barge Rate'!$L:$L,MATCH(Y$2,'PNW Barge Rate'!$A:$A))</f>
        <v>20.884479000000002</v>
      </c>
      <c r="Z14" s="41">
        <f>INDEX('PNW Barge Rate'!$L:$L,MATCH(Z$2,'PNW Barge Rate'!$A:$A))</f>
        <v>20.078319999999998</v>
      </c>
      <c r="AA14" s="41">
        <f>INDEX('PNW Barge Rate'!$L:$L,MATCH(AA$2,'PNW Barge Rate'!$A:$A))</f>
        <v>20.280165</v>
      </c>
      <c r="AB14" s="41">
        <f>INDEX('PNW Barge Rate'!$L:$L,MATCH(AB$2,'PNW Barge Rate'!$A:$A))</f>
        <v>20.054644</v>
      </c>
      <c r="AC14" s="41">
        <f>INDEX('PNW Barge Rate'!$L:$L,MATCH(AC$2,'PNW Barge Rate'!$A:$A))</f>
        <v>20.066474999999997</v>
      </c>
      <c r="AD14" s="41">
        <f>INDEX('PNW Barge Rate'!$L:$L,MATCH(AD$2,'PNW Barge Rate'!$A:$A))</f>
        <v>19.961500000000001</v>
      </c>
      <c r="AE14" s="41">
        <f>INDEX('PNW Barge Rate'!$L:$L,MATCH(AE$2,'PNW Barge Rate'!$A:$A))</f>
        <v>20.137224999999997</v>
      </c>
      <c r="AF14" s="41">
        <f>INDEX('PNW Barge Rate'!$L:$L,MATCH(AF$2,'PNW Barge Rate'!$A:$A))</f>
        <v>20.485851999999998</v>
      </c>
      <c r="AG14" s="41">
        <f>INDEX('PNW Barge Rate'!$L:$L,MATCH(AG$2,'PNW Barge Rate'!$A:$A))</f>
        <v>20.920880999999998</v>
      </c>
      <c r="AH14" s="41">
        <f>INDEX('PNW Barge Rate'!$L:$L,MATCH(AH$2,'PNW Barge Rate'!$A:$A))</f>
        <v>21.785374999999998</v>
      </c>
      <c r="AI14" s="41">
        <f>INDEX('PNW Barge Rate'!$L:$L,MATCH(AI$2,'PNW Barge Rate'!$A:$A))</f>
        <v>21.785374999999998</v>
      </c>
      <c r="AJ14" s="41">
        <f>INDEX('PNW Barge Rate'!$L:$L,MATCH(AJ$2,'PNW Barge Rate'!$A:$A))</f>
        <v>20.68253</v>
      </c>
      <c r="AK14" s="41">
        <f>INDEX('PNW Barge Rate'!$L:$L,MATCH(AK$2,'PNW Barge Rate'!$A:$A))</f>
        <v>20.388629999999999</v>
      </c>
      <c r="AL14" s="41">
        <f>INDEX('PNW Barge Rate'!$L:$L,MATCH(AL$2,'PNW Barge Rate'!$A:$A))</f>
        <v>19.301977999999998</v>
      </c>
    </row>
    <row r="15" spans="1:38" ht="43.2" x14ac:dyDescent="0.3">
      <c r="A15" s="1" t="s">
        <v>71</v>
      </c>
      <c r="B15" s="41">
        <f>INDEX('PNW Barge Rate'!$N:$N,MATCH(B$2,'PNW Barge Rate'!$A:$A))</f>
        <v>24.96284</v>
      </c>
      <c r="C15" s="41">
        <f>INDEX('PNW Barge Rate'!$N:$N,MATCH(C$2,'PNW Barge Rate'!$A:$A))</f>
        <v>25.419397</v>
      </c>
      <c r="D15" s="41">
        <f>INDEX('PNW Barge Rate'!$N:$N,MATCH(D$2,'PNW Barge Rate'!$A:$A))</f>
        <v>24.425888</v>
      </c>
      <c r="E15" s="41">
        <f>INDEX('PNW Barge Rate'!$N:$N,MATCH(E$2,'PNW Barge Rate'!$A:$A))</f>
        <v>22.634243999999999</v>
      </c>
      <c r="F15" s="41">
        <f>INDEX('PNW Barge Rate'!$N:$N,MATCH(F$2,'PNW Barge Rate'!$A:$A))</f>
        <v>22.162188</v>
      </c>
      <c r="G15" s="41">
        <f>INDEX('PNW Barge Rate'!$N:$N,MATCH(G$2,'PNW Barge Rate'!$A:$A))</f>
        <v>22.127586999999998</v>
      </c>
      <c r="H15" s="41">
        <f>INDEX('PNW Barge Rate'!$N:$N,MATCH(H$2,'PNW Barge Rate'!$A:$A))</f>
        <v>22.610195999999998</v>
      </c>
      <c r="I15" s="41">
        <f>INDEX('PNW Barge Rate'!$N:$N,MATCH(I$2,'PNW Barge Rate'!$A:$A))</f>
        <v>22.792566000000001</v>
      </c>
      <c r="J15" s="41">
        <f>INDEX('PNW Barge Rate'!$N:$N,MATCH(J$2,'PNW Barge Rate'!$A:$A))</f>
        <v>23.01474</v>
      </c>
      <c r="K15" s="41">
        <f>INDEX('PNW Barge Rate'!$N:$N,MATCH(K$2,'PNW Barge Rate'!$A:$A))</f>
        <v>22.878495999999998</v>
      </c>
      <c r="L15" s="41">
        <f>INDEX('PNW Barge Rate'!$N:$N,MATCH(L$2,'PNW Barge Rate'!$A:$A))</f>
        <v>23.178095999999996</v>
      </c>
      <c r="M15" s="41">
        <f>INDEX('PNW Barge Rate'!$N:$N,MATCH(M$2,'PNW Barge Rate'!$A:$A))</f>
        <v>23.064936999999997</v>
      </c>
      <c r="N15" s="41">
        <f>INDEX('PNW Barge Rate'!$N:$N,MATCH(N$2,'PNW Barge Rate'!$A:$A))</f>
        <v>21.9162</v>
      </c>
      <c r="O15" s="41">
        <f>INDEX('PNW Barge Rate'!$N:$N,MATCH(O$2,'PNW Barge Rate'!$A:$A))</f>
        <v>21.63128</v>
      </c>
      <c r="P15" s="41">
        <f>INDEX('PNW Barge Rate'!$N:$N,MATCH(P$2,'PNW Barge Rate'!$A:$A))</f>
        <v>21.550039999999999</v>
      </c>
      <c r="Q15" s="41">
        <f>INDEX('PNW Barge Rate'!$N:$N,MATCH(Q$2,'PNW Barge Rate'!$A:$A))</f>
        <v>21.573222999999999</v>
      </c>
      <c r="R15" s="41">
        <f>INDEX('PNW Barge Rate'!$N:$N,MATCH(R$2,'PNW Barge Rate'!$A:$A))</f>
        <v>21.550039999999999</v>
      </c>
      <c r="S15" s="41">
        <f>INDEX('PNW Barge Rate'!$N:$N,MATCH(S$2,'PNW Barge Rate'!$A:$A))</f>
        <v>21.354735999999999</v>
      </c>
      <c r="T15" s="41">
        <f>INDEX('PNW Barge Rate'!$N:$N,MATCH(T$2,'PNW Barge Rate'!$A:$A))</f>
        <v>21.503585000000001</v>
      </c>
      <c r="U15" s="41">
        <f>INDEX('PNW Barge Rate'!$N:$N,MATCH(U$2,'PNW Barge Rate'!$A:$A))</f>
        <v>21.584959999999999</v>
      </c>
      <c r="V15" s="41">
        <f>INDEX('PNW Barge Rate'!$N:$N,MATCH(V$2,'PNW Barge Rate'!$A:$A))</f>
        <v>21.561500000000002</v>
      </c>
      <c r="W15" s="41">
        <f>INDEX('PNW Barge Rate'!$N:$N,MATCH(W$2,'PNW Barge Rate'!$A:$A))</f>
        <v>21.643084000000002</v>
      </c>
      <c r="X15" s="41">
        <f>INDEX('PNW Barge Rate'!$N:$N,MATCH(X$2,'PNW Barge Rate'!$A:$A))</f>
        <v>21.868088</v>
      </c>
      <c r="Y15" s="41">
        <f>INDEX('PNW Barge Rate'!$N:$N,MATCH(Y$2,'PNW Barge Rate'!$A:$A))</f>
        <v>21.784479000000001</v>
      </c>
      <c r="Z15" s="41">
        <f>INDEX('PNW Barge Rate'!$N:$N,MATCH(Z$2,'PNW Barge Rate'!$A:$A))</f>
        <v>20.948319999999999</v>
      </c>
      <c r="AA15" s="41">
        <f>INDEX('PNW Barge Rate'!$N:$N,MATCH(AA$2,'PNW Barge Rate'!$A:$A))</f>
        <v>21.150165000000001</v>
      </c>
      <c r="AB15" s="41">
        <f>INDEX('PNW Barge Rate'!$N:$N,MATCH(AB$2,'PNW Barge Rate'!$A:$A))</f>
        <v>20.924644000000001</v>
      </c>
      <c r="AC15" s="41">
        <f>INDEX('PNW Barge Rate'!$N:$N,MATCH(AC$2,'PNW Barge Rate'!$A:$A))</f>
        <v>20.936475000000002</v>
      </c>
      <c r="AD15" s="41">
        <f>INDEX('PNW Barge Rate'!$N:$N,MATCH(AD$2,'PNW Barge Rate'!$A:$A))</f>
        <v>20.831499999999998</v>
      </c>
      <c r="AE15" s="41">
        <f>INDEX('PNW Barge Rate'!$N:$N,MATCH(AE$2,'PNW Barge Rate'!$A:$A))</f>
        <v>21.007224999999998</v>
      </c>
      <c r="AF15" s="41">
        <f>INDEX('PNW Barge Rate'!$N:$N,MATCH(AF$2,'PNW Barge Rate'!$A:$A))</f>
        <v>21.355851999999999</v>
      </c>
      <c r="AG15" s="41">
        <f>INDEX('PNW Barge Rate'!$N:$N,MATCH(AG$2,'PNW Barge Rate'!$A:$A))</f>
        <v>21.790880999999999</v>
      </c>
      <c r="AH15" s="41">
        <f>INDEX('PNW Barge Rate'!$N:$N,MATCH(AH$2,'PNW Barge Rate'!$A:$A))</f>
        <v>22.655374999999999</v>
      </c>
      <c r="AI15" s="41">
        <f>INDEX('PNW Barge Rate'!$N:$N,MATCH(AI$2,'PNW Barge Rate'!$A:$A))</f>
        <v>22.655374999999999</v>
      </c>
      <c r="AJ15" s="41">
        <f>INDEX('PNW Barge Rate'!$N:$N,MATCH(AJ$2,'PNW Barge Rate'!$A:$A))</f>
        <v>21.552530000000001</v>
      </c>
      <c r="AK15" s="41">
        <f>INDEX('PNW Barge Rate'!$N:$N,MATCH(AK$2,'PNW Barge Rate'!$A:$A))</f>
        <v>21.25863</v>
      </c>
      <c r="AL15" s="41">
        <f>INDEX('PNW Barge Rate'!$N:$N,MATCH(AL$2,'PNW Barge Rate'!$A:$A))</f>
        <v>20.121977999999999</v>
      </c>
    </row>
    <row r="16" spans="1:38" x14ac:dyDescent="0.3">
      <c r="B16" s="4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B8546-EA0E-45DB-9703-B1B5C0F49D04}">
  <dimension ref="A1:M852"/>
  <sheetViews>
    <sheetView tabSelected="1" topLeftCell="A22" workbookViewId="0">
      <selection activeCell="B56" sqref="B56:M56"/>
    </sheetView>
  </sheetViews>
  <sheetFormatPr defaultRowHeight="14.4" x14ac:dyDescent="0.3"/>
  <cols>
    <col min="1" max="2" width="10.44140625" customWidth="1"/>
    <col min="4" max="4" width="13.33203125" customWidth="1"/>
    <col min="5" max="5" width="13.44140625" customWidth="1"/>
    <col min="6" max="6" width="12" customWidth="1"/>
    <col min="7" max="7" width="20" customWidth="1"/>
    <col min="8" max="8" width="26" customWidth="1"/>
    <col min="9" max="9" width="11.88671875" customWidth="1"/>
    <col min="10" max="10" width="12.6640625" customWidth="1"/>
    <col min="11" max="11" width="15.109375" customWidth="1"/>
    <col min="12" max="12" width="21.6640625" customWidth="1"/>
    <col min="13" max="13" width="20.88671875" customWidth="1"/>
  </cols>
  <sheetData>
    <row r="1" spans="1:13" s="33" customFormat="1" ht="43.2" x14ac:dyDescent="0.3">
      <c r="A1" s="33" t="s">
        <v>0</v>
      </c>
      <c r="B1" s="31" t="s">
        <v>5</v>
      </c>
      <c r="C1" s="31" t="s">
        <v>6</v>
      </c>
      <c r="D1" s="31" t="s">
        <v>7</v>
      </c>
      <c r="E1" s="31" t="s">
        <v>8</v>
      </c>
      <c r="F1" s="31" t="s">
        <v>9</v>
      </c>
      <c r="G1" s="31" t="s">
        <v>10</v>
      </c>
      <c r="H1" s="31" t="s">
        <v>11</v>
      </c>
      <c r="I1" s="31" t="s">
        <v>12</v>
      </c>
      <c r="J1" s="31" t="s">
        <v>13</v>
      </c>
      <c r="K1" s="31" t="s">
        <v>14</v>
      </c>
      <c r="L1" s="31" t="s">
        <v>15</v>
      </c>
      <c r="M1" s="31" t="s">
        <v>16</v>
      </c>
    </row>
    <row r="2" spans="1:13" x14ac:dyDescent="0.3">
      <c r="A2" s="3">
        <f>IF('PNW Barge Rate'!A27 &lt;&gt;"",'PNW Barge Rate'!A27,"")</f>
        <v>44562</v>
      </c>
      <c r="B2" s="41">
        <f>IF('PNW Barge Rate'!B27 &lt;&gt;"", 'PNW Barge Rate'!B27,"")</f>
        <v>13.240312999999999</v>
      </c>
      <c r="C2" s="41">
        <f>IF('PNW Barge Rate'!C27&lt;&gt;"",'PNW Barge Rate'!C27,"")</f>
        <v>14.180313</v>
      </c>
      <c r="D2" s="41">
        <f>IF('PNW Barge Rate'!D27&lt;&gt;"",'PNW Barge Rate'!D27,"")</f>
        <v>15.320312999999999</v>
      </c>
      <c r="E2" s="41">
        <f>IF('PNW Barge Rate'!E27&lt;&gt;"",'PNW Barge Rate'!E27,"")</f>
        <v>15.450313</v>
      </c>
      <c r="F2" s="41">
        <f>IF('PNW Barge Rate'!F27&lt;&gt;"",'PNW Barge Rate'!F27,"")</f>
        <v>15.680313</v>
      </c>
      <c r="G2" s="41">
        <f>IF('PNW Barge Rate'!G27&lt;&gt;"",'PNW Barge Rate'!G27,"")</f>
        <v>15.770313</v>
      </c>
      <c r="H2" s="41">
        <f>IF('PNW Barge Rate'!H27&lt;&gt;"",'PNW Barge Rate'!H27,"")</f>
        <v>15.950313</v>
      </c>
      <c r="I2" s="41">
        <f>IF('PNW Barge Rate'!I27&lt;&gt;"",'PNW Barge Rate'!I27,"")</f>
        <v>16.970313000000001</v>
      </c>
      <c r="J2" s="41">
        <f>IF('PNW Barge Rate'!J27&lt;&gt;"",'PNW Barge Rate'!J27,"")</f>
        <v>17.000313000000002</v>
      </c>
      <c r="K2" s="41">
        <f>IF('PNW Barge Rate'!K27&lt;&gt;"",'PNW Barge Rate'!K27,"")</f>
        <v>17.890312999999999</v>
      </c>
      <c r="L2" s="41">
        <f>IF('PNW Barge Rate'!L27&lt;&gt;"",'PNW Barge Rate'!L27,"")</f>
        <v>18.750313000000002</v>
      </c>
      <c r="M2" s="41">
        <f>IF('PNW Barge Rate'!N27&lt;&gt;"",'PNW Barge Rate'!N27,"")</f>
        <v>19.520313000000002</v>
      </c>
    </row>
    <row r="3" spans="1:13" x14ac:dyDescent="0.3">
      <c r="A3" s="3">
        <f>IF('PNW Barge Rate'!A28 &lt;&gt;"",'PNW Barge Rate'!A28,"")</f>
        <v>44593</v>
      </c>
      <c r="B3" s="41">
        <f>IF('PNW Barge Rate'!B28 &lt;&gt;"", 'PNW Barge Rate'!B28,"")</f>
        <v>13.227799999999998</v>
      </c>
      <c r="C3" s="41">
        <f>IF('PNW Barge Rate'!C28&lt;&gt;"",'PNW Barge Rate'!C28,"")</f>
        <v>14.1678</v>
      </c>
      <c r="D3" s="41">
        <f>IF('PNW Barge Rate'!D28&lt;&gt;"",'PNW Barge Rate'!D28,"")</f>
        <v>15.307799999999999</v>
      </c>
      <c r="E3" s="41">
        <f>IF('PNW Barge Rate'!E28&lt;&gt;"",'PNW Barge Rate'!E28,"")</f>
        <v>15.437799999999999</v>
      </c>
      <c r="F3" s="41">
        <f>IF('PNW Barge Rate'!F28&lt;&gt;"",'PNW Barge Rate'!F28,"")</f>
        <v>15.6678</v>
      </c>
      <c r="G3" s="41">
        <f>IF('PNW Barge Rate'!G28&lt;&gt;"",'PNW Barge Rate'!G28,"")</f>
        <v>15.7578</v>
      </c>
      <c r="H3" s="41">
        <f>IF('PNW Barge Rate'!H28&lt;&gt;"",'PNW Barge Rate'!H28,"")</f>
        <v>15.937799999999999</v>
      </c>
      <c r="I3" s="41">
        <f>IF('PNW Barge Rate'!I28&lt;&gt;"",'PNW Barge Rate'!I28,"")</f>
        <v>16.957799999999999</v>
      </c>
      <c r="J3" s="41">
        <f>IF('PNW Barge Rate'!J28&lt;&gt;"",'PNW Barge Rate'!J28,"")</f>
        <v>16.9878</v>
      </c>
      <c r="K3" s="41">
        <f>IF('PNW Barge Rate'!K28&lt;&gt;"",'PNW Barge Rate'!K28,"")</f>
        <v>17.877800000000001</v>
      </c>
      <c r="L3" s="41">
        <f>IF('PNW Barge Rate'!L28&lt;&gt;"",'PNW Barge Rate'!L28,"")</f>
        <v>18.7378</v>
      </c>
      <c r="M3" s="41">
        <f>IF('PNW Barge Rate'!N28&lt;&gt;"",'PNW Barge Rate'!N28,"")</f>
        <v>19.5078</v>
      </c>
    </row>
    <row r="4" spans="1:13" x14ac:dyDescent="0.3">
      <c r="A4" s="3">
        <f>IF('PNW Barge Rate'!A29 &lt;&gt;"",'PNW Barge Rate'!A29,"")</f>
        <v>44621</v>
      </c>
      <c r="B4" s="41">
        <f>IF('PNW Barge Rate'!B29 &lt;&gt;"", 'PNW Barge Rate'!B29,"")</f>
        <v>13.265069999999998</v>
      </c>
      <c r="C4" s="41">
        <f>IF('PNW Barge Rate'!C29&lt;&gt;"",'PNW Barge Rate'!C29,"")</f>
        <v>14.205069999999999</v>
      </c>
      <c r="D4" s="41">
        <f>IF('PNW Barge Rate'!D29&lt;&gt;"",'PNW Barge Rate'!D29,"")</f>
        <v>15.34507</v>
      </c>
      <c r="E4" s="41">
        <f>IF('PNW Barge Rate'!E29&lt;&gt;"",'PNW Barge Rate'!E29,"")</f>
        <v>15.475069999999999</v>
      </c>
      <c r="F4" s="41">
        <f>IF('PNW Barge Rate'!F29&lt;&gt;"",'PNW Barge Rate'!F29,"")</f>
        <v>15.705069999999999</v>
      </c>
      <c r="G4" s="41">
        <f>IF('PNW Barge Rate'!G29&lt;&gt;"",'PNW Barge Rate'!G29,"")</f>
        <v>15.795069999999999</v>
      </c>
      <c r="H4" s="41">
        <f>IF('PNW Barge Rate'!H29&lt;&gt;"",'PNW Barge Rate'!H29,"")</f>
        <v>15.975069999999999</v>
      </c>
      <c r="I4" s="41">
        <f>IF('PNW Barge Rate'!I29&lt;&gt;"",'PNW Barge Rate'!I29,"")</f>
        <v>16.995069999999998</v>
      </c>
      <c r="J4" s="41">
        <f>IF('PNW Barge Rate'!J29&lt;&gt;"",'PNW Barge Rate'!J29,"")</f>
        <v>17.025069999999999</v>
      </c>
      <c r="K4" s="41">
        <f>IF('PNW Barge Rate'!K29&lt;&gt;"",'PNW Barge Rate'!K29,"")</f>
        <v>17.91507</v>
      </c>
      <c r="L4" s="41">
        <f>IF('PNW Barge Rate'!L29&lt;&gt;"",'PNW Barge Rate'!L29,"")</f>
        <v>18.775069999999999</v>
      </c>
      <c r="M4" s="41">
        <f>IF('PNW Barge Rate'!N29&lt;&gt;"",'PNW Barge Rate'!N29,"")</f>
        <v>19.545069999999999</v>
      </c>
    </row>
    <row r="5" spans="1:13" x14ac:dyDescent="0.3">
      <c r="A5" s="3">
        <f>IF('PNW Barge Rate'!A30 &lt;&gt;"",'PNW Barge Rate'!A30,"")</f>
        <v>44652</v>
      </c>
      <c r="B5" s="41">
        <f>IF('PNW Barge Rate'!B30 &lt;&gt;"", 'PNW Barge Rate'!B30,"")</f>
        <v>13.203122</v>
      </c>
      <c r="C5" s="41">
        <f>IF('PNW Barge Rate'!C30&lt;&gt;"",'PNW Barge Rate'!C30,"")</f>
        <v>14.143122000000002</v>
      </c>
      <c r="D5" s="41">
        <f>IF('PNW Barge Rate'!D30&lt;&gt;"",'PNW Barge Rate'!D30,"")</f>
        <v>15.283121999999999</v>
      </c>
      <c r="E5" s="41">
        <f>IF('PNW Barge Rate'!E30&lt;&gt;"",'PNW Barge Rate'!E30,"")</f>
        <v>15.413122000000001</v>
      </c>
      <c r="F5" s="41">
        <f>IF('PNW Barge Rate'!F30&lt;&gt;"",'PNW Barge Rate'!F30,"")</f>
        <v>15.643122000000002</v>
      </c>
      <c r="G5" s="41">
        <f>IF('PNW Barge Rate'!G30&lt;&gt;"",'PNW Barge Rate'!G30,"")</f>
        <v>15.733122000000002</v>
      </c>
      <c r="H5" s="41">
        <f>IF('PNW Barge Rate'!H30&lt;&gt;"",'PNW Barge Rate'!H30,"")</f>
        <v>15.913122000000001</v>
      </c>
      <c r="I5" s="41">
        <f>IF('PNW Barge Rate'!I30&lt;&gt;"",'PNW Barge Rate'!I30,"")</f>
        <v>16.933122000000001</v>
      </c>
      <c r="J5" s="41">
        <f>IF('PNW Barge Rate'!J30&lt;&gt;"",'PNW Barge Rate'!J30,"")</f>
        <v>16.963122000000002</v>
      </c>
      <c r="K5" s="41">
        <f>IF('PNW Barge Rate'!K30&lt;&gt;"",'PNW Barge Rate'!K30,"")</f>
        <v>17.853121999999999</v>
      </c>
      <c r="L5" s="41">
        <f>IF('PNW Barge Rate'!L30&lt;&gt;"",'PNW Barge Rate'!L30,"")</f>
        <v>18.713122000000002</v>
      </c>
      <c r="M5" s="41">
        <f>IF('PNW Barge Rate'!N30&lt;&gt;"",'PNW Barge Rate'!N30,"")</f>
        <v>19.483122000000002</v>
      </c>
    </row>
    <row r="6" spans="1:13" x14ac:dyDescent="0.3">
      <c r="A6" s="3">
        <f>IF('PNW Barge Rate'!A31 &lt;&gt;"",'PNW Barge Rate'!A31,"")</f>
        <v>44682</v>
      </c>
      <c r="B6" s="41">
        <f>IF('PNW Barge Rate'!B31 &lt;&gt;"", 'PNW Barge Rate'!B31,"")</f>
        <v>14.409848</v>
      </c>
      <c r="C6" s="41">
        <f>IF('PNW Barge Rate'!C31&lt;&gt;"",'PNW Barge Rate'!C31,"")</f>
        <v>15.349848000000001</v>
      </c>
      <c r="D6" s="41">
        <f>IF('PNW Barge Rate'!D31&lt;&gt;"",'PNW Barge Rate'!D31,"")</f>
        <v>16.489847999999999</v>
      </c>
      <c r="E6" s="41">
        <f>IF('PNW Barge Rate'!E31&lt;&gt;"",'PNW Barge Rate'!E31,"")</f>
        <v>16.619848000000001</v>
      </c>
      <c r="F6" s="41">
        <f>IF('PNW Barge Rate'!F31&lt;&gt;"",'PNW Barge Rate'!F31,"")</f>
        <v>16.849848000000001</v>
      </c>
      <c r="G6" s="41">
        <f>IF('PNW Barge Rate'!G31&lt;&gt;"",'PNW Barge Rate'!G31,"")</f>
        <v>16.939848000000001</v>
      </c>
      <c r="H6" s="41">
        <f>IF('PNW Barge Rate'!H31&lt;&gt;"",'PNW Barge Rate'!H31,"")</f>
        <v>17.119848000000001</v>
      </c>
      <c r="I6" s="41">
        <f>IF('PNW Barge Rate'!I31&lt;&gt;"",'PNW Barge Rate'!I31,"")</f>
        <v>18.139848000000001</v>
      </c>
      <c r="J6" s="41">
        <f>IF('PNW Barge Rate'!J31&lt;&gt;"",'PNW Barge Rate'!J31,"")</f>
        <v>18.169848000000002</v>
      </c>
      <c r="K6" s="41">
        <f>IF('PNW Barge Rate'!K31&lt;&gt;"",'PNW Barge Rate'!K31,"")</f>
        <v>19.059847999999999</v>
      </c>
      <c r="L6" s="41">
        <f>IF('PNW Barge Rate'!L31&lt;&gt;"",'PNW Barge Rate'!L31,"")</f>
        <v>19.919848000000002</v>
      </c>
      <c r="M6" s="41">
        <f>IF('PNW Barge Rate'!N31&lt;&gt;"",'PNW Barge Rate'!N31,"")</f>
        <v>20.689848000000001</v>
      </c>
    </row>
    <row r="7" spans="1:13" x14ac:dyDescent="0.3">
      <c r="A7" s="3">
        <f>IF('PNW Barge Rate'!A32 &lt;&gt;"",'PNW Barge Rate'!A32,"")</f>
        <v>44713</v>
      </c>
      <c r="B7" s="41">
        <f>IF('PNW Barge Rate'!B32 &lt;&gt;"", 'PNW Barge Rate'!B32,"")</f>
        <v>14.47794</v>
      </c>
      <c r="C7" s="41">
        <f>IF('PNW Barge Rate'!C32&lt;&gt;"",'PNW Barge Rate'!C32,"")</f>
        <v>15.417940000000002</v>
      </c>
      <c r="D7" s="41">
        <f>IF('PNW Barge Rate'!D32&lt;&gt;"",'PNW Barge Rate'!D32,"")</f>
        <v>16.557939999999999</v>
      </c>
      <c r="E7" s="41">
        <f>IF('PNW Barge Rate'!E32&lt;&gt;"",'PNW Barge Rate'!E32,"")</f>
        <v>16.687940000000001</v>
      </c>
      <c r="F7" s="41">
        <f>IF('PNW Barge Rate'!F32&lt;&gt;"",'PNW Barge Rate'!F32,"")</f>
        <v>16.917940000000002</v>
      </c>
      <c r="G7" s="41">
        <f>IF('PNW Barge Rate'!G32&lt;&gt;"",'PNW Barge Rate'!G32,"")</f>
        <v>17.007940000000001</v>
      </c>
      <c r="H7" s="41">
        <f>IF('PNW Barge Rate'!H32&lt;&gt;"",'PNW Barge Rate'!H32,"")</f>
        <v>17.187940000000001</v>
      </c>
      <c r="I7" s="41">
        <f>IF('PNW Barge Rate'!I32&lt;&gt;"",'PNW Barge Rate'!I32,"")</f>
        <v>18.207940000000001</v>
      </c>
      <c r="J7" s="41">
        <f>IF('PNW Barge Rate'!J32&lt;&gt;"",'PNW Barge Rate'!J32,"")</f>
        <v>18.237940000000002</v>
      </c>
      <c r="K7" s="41">
        <f>IF('PNW Barge Rate'!K32&lt;&gt;"",'PNW Barge Rate'!K32,"")</f>
        <v>19.127939999999999</v>
      </c>
      <c r="L7" s="41">
        <f>IF('PNW Barge Rate'!L32&lt;&gt;"",'PNW Barge Rate'!L32,"")</f>
        <v>19.987940000000002</v>
      </c>
      <c r="M7" s="41">
        <f>IF('PNW Barge Rate'!N32&lt;&gt;"",'PNW Barge Rate'!N32,"")</f>
        <v>20.757940000000001</v>
      </c>
    </row>
    <row r="8" spans="1:13" x14ac:dyDescent="0.3">
      <c r="A8" s="3">
        <f>IF('PNW Barge Rate'!A33 &lt;&gt;"",'PNW Barge Rate'!A33,"")</f>
        <v>44743</v>
      </c>
      <c r="B8" s="41">
        <f>IF('PNW Barge Rate'!B33 &lt;&gt;"", 'PNW Barge Rate'!B33,"")</f>
        <v>15.006311999999998</v>
      </c>
      <c r="C8" s="41">
        <f>IF('PNW Barge Rate'!C33&lt;&gt;"",'PNW Barge Rate'!C33,"")</f>
        <v>15.946311999999999</v>
      </c>
      <c r="D8" s="41">
        <f>IF('PNW Barge Rate'!D33&lt;&gt;"",'PNW Barge Rate'!D33,"")</f>
        <v>17.086312</v>
      </c>
      <c r="E8" s="41">
        <f>IF('PNW Barge Rate'!E33&lt;&gt;"",'PNW Barge Rate'!E33,"")</f>
        <v>17.216311999999999</v>
      </c>
      <c r="F8" s="41">
        <f>IF('PNW Barge Rate'!F33&lt;&gt;"",'PNW Barge Rate'!F33,"")</f>
        <v>17.446311999999999</v>
      </c>
      <c r="G8" s="41">
        <f>IF('PNW Barge Rate'!G33&lt;&gt;"",'PNW Barge Rate'!G33,"")</f>
        <v>17.536311999999999</v>
      </c>
      <c r="H8" s="41">
        <f>IF('PNW Barge Rate'!H33&lt;&gt;"",'PNW Barge Rate'!H33,"")</f>
        <v>17.716311999999999</v>
      </c>
      <c r="I8" s="41">
        <f>IF('PNW Barge Rate'!I33&lt;&gt;"",'PNW Barge Rate'!I33,"")</f>
        <v>18.736311999999998</v>
      </c>
      <c r="J8" s="41">
        <f>IF('PNW Barge Rate'!J33&lt;&gt;"",'PNW Barge Rate'!J33,"")</f>
        <v>18.766311999999999</v>
      </c>
      <c r="K8" s="41">
        <f>IF('PNW Barge Rate'!K33&lt;&gt;"",'PNW Barge Rate'!K33,"")</f>
        <v>19.656312</v>
      </c>
      <c r="L8" s="41">
        <f>IF('PNW Barge Rate'!L33&lt;&gt;"",'PNW Barge Rate'!L33,"")</f>
        <v>20.516311999999999</v>
      </c>
      <c r="M8" s="41">
        <f>IF('PNW Barge Rate'!N33&lt;&gt;"",'PNW Barge Rate'!N33,"")</f>
        <v>21.286311999999999</v>
      </c>
    </row>
    <row r="9" spans="1:13" x14ac:dyDescent="0.3">
      <c r="A9" s="3">
        <f>IF('PNW Barge Rate'!A34 &lt;&gt;"",'PNW Barge Rate'!A34,"")</f>
        <v>44774</v>
      </c>
      <c r="B9" s="41">
        <f>IF('PNW Barge Rate'!B34 &lt;&gt;"", 'PNW Barge Rate'!B34,"")</f>
        <v>16.729607999999999</v>
      </c>
      <c r="C9" s="41">
        <f>IF('PNW Barge Rate'!C34&lt;&gt;"",'PNW Barge Rate'!C34,"")</f>
        <v>17.729607999999999</v>
      </c>
      <c r="D9" s="41">
        <f>IF('PNW Barge Rate'!D34&lt;&gt;"",'PNW Barge Rate'!D34,"")</f>
        <v>18.939608</v>
      </c>
      <c r="E9" s="41">
        <f>IF('PNW Barge Rate'!E34&lt;&gt;"",'PNW Barge Rate'!E34,"")</f>
        <v>19.079608</v>
      </c>
      <c r="F9" s="41">
        <f>IF('PNW Barge Rate'!F34&lt;&gt;"",'PNW Barge Rate'!F34,"")</f>
        <v>19.319607999999999</v>
      </c>
      <c r="G9" s="41">
        <f>IF('PNW Barge Rate'!G34&lt;&gt;"",'PNW Barge Rate'!G34,"")</f>
        <v>19.409607999999999</v>
      </c>
      <c r="H9" s="41">
        <f>IF('PNW Barge Rate'!H34&lt;&gt;"",'PNW Barge Rate'!H34,"")</f>
        <v>19.609607999999998</v>
      </c>
      <c r="I9" s="41">
        <f>IF('PNW Barge Rate'!I34&lt;&gt;"",'PNW Barge Rate'!I34,"")</f>
        <v>20.689608</v>
      </c>
      <c r="J9" s="41">
        <f>IF('PNW Barge Rate'!J34&lt;&gt;"",'PNW Barge Rate'!J34,"")</f>
        <v>20.719608000000001</v>
      </c>
      <c r="K9" s="41">
        <f>IF('PNW Barge Rate'!K34&lt;&gt;"",'PNW Barge Rate'!K34,"")</f>
        <v>21.659607999999999</v>
      </c>
      <c r="L9" s="41">
        <f>IF('PNW Barge Rate'!L34&lt;&gt;"",'PNW Barge Rate'!L34,"")</f>
        <v>22.569607999999999</v>
      </c>
      <c r="M9" s="41">
        <f>IF('PNW Barge Rate'!N34&lt;&gt;"",'PNW Barge Rate'!N34,"")</f>
        <v>23.389607999999999</v>
      </c>
    </row>
    <row r="10" spans="1:13" x14ac:dyDescent="0.3">
      <c r="A10" s="3">
        <f>IF('PNW Barge Rate'!A35 &lt;&gt;"",'PNW Barge Rate'!A35,"")</f>
        <v>44805</v>
      </c>
      <c r="B10" s="41">
        <f>IF('PNW Barge Rate'!B35 &lt;&gt;"", 'PNW Barge Rate'!B35,"")</f>
        <v>15.777010000000001</v>
      </c>
      <c r="C10" s="41">
        <f>IF('PNW Barge Rate'!C35&lt;&gt;"",'PNW Barge Rate'!C35,"")</f>
        <v>16.777010000000001</v>
      </c>
      <c r="D10" s="41">
        <f>IF('PNW Barge Rate'!D35&lt;&gt;"",'PNW Barge Rate'!D35,"")</f>
        <v>17.987009999999998</v>
      </c>
      <c r="E10" s="41">
        <f>IF('PNW Barge Rate'!E35&lt;&gt;"",'PNW Barge Rate'!E35,"")</f>
        <v>18.127009999999999</v>
      </c>
      <c r="F10" s="41">
        <f>IF('PNW Barge Rate'!F35&lt;&gt;"",'PNW Barge Rate'!F35,"")</f>
        <v>18.367010000000001</v>
      </c>
      <c r="G10" s="41">
        <f>IF('PNW Barge Rate'!G35&lt;&gt;"",'PNW Barge Rate'!G35,"")</f>
        <v>18.45701</v>
      </c>
      <c r="H10" s="41">
        <f>IF('PNW Barge Rate'!H35&lt;&gt;"",'PNW Barge Rate'!H35,"")</f>
        <v>18.65701</v>
      </c>
      <c r="I10" s="41">
        <f>IF('PNW Barge Rate'!I35&lt;&gt;"",'PNW Barge Rate'!I35,"")</f>
        <v>19.737009999999998</v>
      </c>
      <c r="J10" s="41">
        <f>IF('PNW Barge Rate'!J35&lt;&gt;"",'PNW Barge Rate'!J35,"")</f>
        <v>19.767009999999999</v>
      </c>
      <c r="K10" s="41">
        <f>IF('PNW Barge Rate'!K35&lt;&gt;"",'PNW Barge Rate'!K35,"")</f>
        <v>20.70701</v>
      </c>
      <c r="L10" s="41">
        <f>IF('PNW Barge Rate'!L35&lt;&gt;"",'PNW Barge Rate'!L35,"")</f>
        <v>21.617010000000001</v>
      </c>
      <c r="M10" s="41">
        <f>IF('PNW Barge Rate'!N35&lt;&gt;"",'PNW Barge Rate'!N35,"")</f>
        <v>22.437010000000001</v>
      </c>
    </row>
    <row r="11" spans="1:13" x14ac:dyDescent="0.3">
      <c r="A11" s="3">
        <f>IF('PNW Barge Rate'!A36 &lt;&gt;"",'PNW Barge Rate'!A36,"")</f>
        <v>44835</v>
      </c>
      <c r="B11" s="41">
        <f>IF('PNW Barge Rate'!B36 &lt;&gt;"", 'PNW Barge Rate'!B36,"")</f>
        <v>14.700800000000001</v>
      </c>
      <c r="C11" s="41">
        <f>IF('PNW Barge Rate'!C36&lt;&gt;"",'PNW Barge Rate'!C36,"")</f>
        <v>15.700800000000001</v>
      </c>
      <c r="D11" s="41">
        <f>IF('PNW Barge Rate'!D36&lt;&gt;"",'PNW Barge Rate'!D36,"")</f>
        <v>16.910800000000002</v>
      </c>
      <c r="E11" s="41">
        <f>IF('PNW Barge Rate'!E36&lt;&gt;"",'PNW Barge Rate'!E36,"")</f>
        <v>17.050800000000002</v>
      </c>
      <c r="F11" s="41">
        <f>IF('PNW Barge Rate'!F36&lt;&gt;"",'PNW Barge Rate'!F36,"")</f>
        <v>17.290800000000001</v>
      </c>
      <c r="G11" s="41">
        <f>IF('PNW Barge Rate'!G36&lt;&gt;"",'PNW Barge Rate'!G36,"")</f>
        <v>17.380800000000001</v>
      </c>
      <c r="H11" s="41">
        <f>IF('PNW Barge Rate'!H36&lt;&gt;"",'PNW Barge Rate'!H36,"")</f>
        <v>17.5808</v>
      </c>
      <c r="I11" s="41">
        <f>IF('PNW Barge Rate'!I36&lt;&gt;"",'PNW Barge Rate'!I36,"")</f>
        <v>18.660800000000002</v>
      </c>
      <c r="J11" s="41">
        <f>IF('PNW Barge Rate'!J36&lt;&gt;"",'PNW Barge Rate'!J36,"")</f>
        <v>18.690800000000003</v>
      </c>
      <c r="K11" s="41">
        <f>IF('PNW Barge Rate'!K36&lt;&gt;"",'PNW Barge Rate'!K36,"")</f>
        <v>19.630800000000001</v>
      </c>
      <c r="L11" s="41">
        <f>IF('PNW Barge Rate'!L36&lt;&gt;"",'PNW Barge Rate'!L36,"")</f>
        <v>20.540800000000001</v>
      </c>
      <c r="M11" s="41">
        <f>IF('PNW Barge Rate'!N36&lt;&gt;"",'PNW Barge Rate'!N36,"")</f>
        <v>21.360800000000001</v>
      </c>
    </row>
    <row r="12" spans="1:13" x14ac:dyDescent="0.3">
      <c r="A12" s="3">
        <f>IF('PNW Barge Rate'!A37 &lt;&gt;"",'PNW Barge Rate'!A37,"")</f>
        <v>44866</v>
      </c>
      <c r="B12" s="41">
        <f>IF('PNW Barge Rate'!B37 &lt;&gt;"", 'PNW Barge Rate'!B37,"")</f>
        <v>14.78088</v>
      </c>
      <c r="C12" s="41">
        <f>IF('PNW Barge Rate'!C37&lt;&gt;"",'PNW Barge Rate'!C37,"")</f>
        <v>15.78088</v>
      </c>
      <c r="D12" s="41">
        <f>IF('PNW Barge Rate'!D37&lt;&gt;"",'PNW Barge Rate'!D37,"")</f>
        <v>16.990880000000001</v>
      </c>
      <c r="E12" s="41">
        <f>IF('PNW Barge Rate'!E37&lt;&gt;"",'PNW Barge Rate'!E37,"")</f>
        <v>17.130880000000001</v>
      </c>
      <c r="F12" s="41">
        <f>IF('PNW Barge Rate'!F37&lt;&gt;"",'PNW Barge Rate'!F37,"")</f>
        <v>17.37088</v>
      </c>
      <c r="G12" s="41">
        <f>IF('PNW Barge Rate'!G37&lt;&gt;"",'PNW Barge Rate'!G37,"")</f>
        <v>17.46088</v>
      </c>
      <c r="H12" s="41">
        <f>IF('PNW Barge Rate'!H37&lt;&gt;"",'PNW Barge Rate'!H37,"")</f>
        <v>17.660879999999999</v>
      </c>
      <c r="I12" s="41">
        <f>IF('PNW Barge Rate'!I37&lt;&gt;"",'PNW Barge Rate'!I37,"")</f>
        <v>18.740880000000001</v>
      </c>
      <c r="J12" s="41">
        <f>IF('PNW Barge Rate'!J37&lt;&gt;"",'PNW Barge Rate'!J37,"")</f>
        <v>18.770880000000002</v>
      </c>
      <c r="K12" s="41">
        <f>IF('PNW Barge Rate'!K37&lt;&gt;"",'PNW Barge Rate'!K37,"")</f>
        <v>19.71088</v>
      </c>
      <c r="L12" s="41">
        <f>IF('PNW Barge Rate'!L37&lt;&gt;"",'PNW Barge Rate'!L37,"")</f>
        <v>20.62088</v>
      </c>
      <c r="M12" s="41">
        <f>IF('PNW Barge Rate'!N37&lt;&gt;"",'PNW Barge Rate'!N37,"")</f>
        <v>21.44088</v>
      </c>
    </row>
    <row r="13" spans="1:13" x14ac:dyDescent="0.3">
      <c r="A13" s="3">
        <f>IF('PNW Barge Rate'!A38 &lt;&gt;"",'PNW Barge Rate'!A38,"")</f>
        <v>44896</v>
      </c>
      <c r="B13" s="41">
        <f>IF('PNW Barge Rate'!B38 &lt;&gt;"", 'PNW Barge Rate'!B38,"")</f>
        <v>15.479208</v>
      </c>
      <c r="C13" s="41">
        <f>IF('PNW Barge Rate'!C38&lt;&gt;"",'PNW Barge Rate'!C38,"")</f>
        <v>16.479208</v>
      </c>
      <c r="D13" s="41">
        <f>IF('PNW Barge Rate'!D38&lt;&gt;"",'PNW Barge Rate'!D38,"")</f>
        <v>17.689208000000001</v>
      </c>
      <c r="E13" s="41">
        <f>IF('PNW Barge Rate'!E38&lt;&gt;"",'PNW Barge Rate'!E38,"")</f>
        <v>17.829208000000001</v>
      </c>
      <c r="F13" s="41">
        <f>IF('PNW Barge Rate'!F38&lt;&gt;"",'PNW Barge Rate'!F38,"")</f>
        <v>18.069208</v>
      </c>
      <c r="G13" s="41">
        <f>IF('PNW Barge Rate'!G38&lt;&gt;"",'PNW Barge Rate'!G38,"")</f>
        <v>18.159208</v>
      </c>
      <c r="H13" s="41">
        <f>IF('PNW Barge Rate'!H38&lt;&gt;"",'PNW Barge Rate'!H38,"")</f>
        <v>18.359207999999999</v>
      </c>
      <c r="I13" s="41">
        <f>IF('PNW Barge Rate'!I38&lt;&gt;"",'PNW Barge Rate'!I38,"")</f>
        <v>19.439208000000001</v>
      </c>
      <c r="J13" s="41">
        <f>IF('PNW Barge Rate'!J38&lt;&gt;"",'PNW Barge Rate'!J38,"")</f>
        <v>19.469208000000002</v>
      </c>
      <c r="K13" s="41">
        <f>IF('PNW Barge Rate'!K38&lt;&gt;"",'PNW Barge Rate'!K38,"")</f>
        <v>20.409208</v>
      </c>
      <c r="L13" s="41">
        <f>IF('PNW Barge Rate'!L38&lt;&gt;"",'PNW Barge Rate'!L38,"")</f>
        <v>21.319208</v>
      </c>
      <c r="M13" s="41">
        <f>IF('PNW Barge Rate'!N38&lt;&gt;"",'PNW Barge Rate'!N38,"")</f>
        <v>22.139208</v>
      </c>
    </row>
    <row r="14" spans="1:13" x14ac:dyDescent="0.3">
      <c r="A14" s="3">
        <f>IF('PNW Barge Rate'!A39 &lt;&gt;"",'PNW Barge Rate'!A39,"")</f>
        <v>44927</v>
      </c>
      <c r="B14" s="41">
        <f>IF('PNW Barge Rate'!B39 &lt;&gt;"", 'PNW Barge Rate'!B39,"")</f>
        <v>15.311837000000001</v>
      </c>
      <c r="C14" s="41">
        <f>IF('PNW Barge Rate'!C39&lt;&gt;"",'PNW Barge Rate'!C39,"")</f>
        <v>16.311837000000001</v>
      </c>
      <c r="D14" s="41">
        <f>IF('PNW Barge Rate'!D39&lt;&gt;"",'PNW Barge Rate'!D39,"")</f>
        <v>17.521836999999998</v>
      </c>
      <c r="E14" s="41">
        <f>IF('PNW Barge Rate'!E39&lt;&gt;"",'PNW Barge Rate'!E39,"")</f>
        <v>17.661836999999998</v>
      </c>
      <c r="F14" s="41">
        <f>IF('PNW Barge Rate'!F39&lt;&gt;"",'PNW Barge Rate'!F39,"")</f>
        <v>17.901837</v>
      </c>
      <c r="G14" s="41">
        <f>IF('PNW Barge Rate'!G39&lt;&gt;"",'PNW Barge Rate'!G39,"")</f>
        <v>17.991837</v>
      </c>
      <c r="H14" s="41">
        <f>IF('PNW Barge Rate'!H39&lt;&gt;"",'PNW Barge Rate'!H39,"")</f>
        <v>18.191837</v>
      </c>
      <c r="I14" s="41">
        <f>IF('PNW Barge Rate'!I39&lt;&gt;"",'PNW Barge Rate'!I39,"")</f>
        <v>19.271836999999998</v>
      </c>
      <c r="J14" s="41">
        <f>IF('PNW Barge Rate'!J39&lt;&gt;"",'PNW Barge Rate'!J39,"")</f>
        <v>19.301836999999999</v>
      </c>
      <c r="K14" s="41">
        <f>IF('PNW Barge Rate'!K39&lt;&gt;"",'PNW Barge Rate'!K39,"")</f>
        <v>20.241837</v>
      </c>
      <c r="L14" s="41">
        <f>IF('PNW Barge Rate'!L39&lt;&gt;"",'PNW Barge Rate'!L39,"")</f>
        <v>21.151837</v>
      </c>
      <c r="M14" s="41">
        <f>IF('PNW Barge Rate'!N39&lt;&gt;"",'PNW Barge Rate'!N39,"")</f>
        <v>21.971837000000001</v>
      </c>
    </row>
    <row r="15" spans="1:13" x14ac:dyDescent="0.3">
      <c r="A15" s="3">
        <f>IF('PNW Barge Rate'!A40 &lt;&gt;"",'PNW Barge Rate'!A40,"")</f>
        <v>44958</v>
      </c>
      <c r="B15" s="41">
        <f>IF('PNW Barge Rate'!B40 &lt;&gt;"", 'PNW Barge Rate'!B40,"")</f>
        <v>13.790649999999999</v>
      </c>
      <c r="C15" s="41">
        <f>IF('PNW Barge Rate'!C40&lt;&gt;"",'PNW Barge Rate'!C40,"")</f>
        <v>14.790649999999999</v>
      </c>
      <c r="D15" s="41">
        <f>IF('PNW Barge Rate'!D40&lt;&gt;"",'PNW Barge Rate'!D40,"")</f>
        <v>16.00065</v>
      </c>
      <c r="E15" s="41">
        <f>IF('PNW Barge Rate'!E40&lt;&gt;"",'PNW Barge Rate'!E40,"")</f>
        <v>16.140650000000001</v>
      </c>
      <c r="F15" s="41">
        <f>IF('PNW Barge Rate'!F40&lt;&gt;"",'PNW Barge Rate'!F40,"")</f>
        <v>16.380649999999999</v>
      </c>
      <c r="G15" s="41">
        <f>IF('PNW Barge Rate'!G40&lt;&gt;"",'PNW Barge Rate'!G40,"")</f>
        <v>16.470649999999999</v>
      </c>
      <c r="H15" s="41">
        <f>IF('PNW Barge Rate'!H40&lt;&gt;"",'PNW Barge Rate'!H40,"")</f>
        <v>16.670649999999998</v>
      </c>
      <c r="I15" s="41">
        <f>IF('PNW Barge Rate'!I40&lt;&gt;"",'PNW Barge Rate'!I40,"")</f>
        <v>17.75065</v>
      </c>
      <c r="J15" s="41">
        <f>IF('PNW Barge Rate'!J40&lt;&gt;"",'PNW Barge Rate'!J40,"")</f>
        <v>17.780650000000001</v>
      </c>
      <c r="K15" s="41">
        <f>IF('PNW Barge Rate'!K40&lt;&gt;"",'PNW Barge Rate'!K40,"")</f>
        <v>18.720649999999999</v>
      </c>
      <c r="L15" s="41">
        <f>IF('PNW Barge Rate'!L40&lt;&gt;"",'PNW Barge Rate'!L40,"")</f>
        <v>19.630649999999999</v>
      </c>
      <c r="M15" s="41">
        <f>IF('PNW Barge Rate'!N40&lt;&gt;"",'PNW Barge Rate'!N40,"")</f>
        <v>20.45065</v>
      </c>
    </row>
    <row r="16" spans="1:13" x14ac:dyDescent="0.3">
      <c r="A16" s="3">
        <f>IF('PNW Barge Rate'!A41 &lt;&gt;"",'PNW Barge Rate'!A41,"")</f>
        <v>44986</v>
      </c>
      <c r="B16" s="41">
        <f>IF('PNW Barge Rate'!B41 &lt;&gt;"", 'PNW Barge Rate'!B41,"")</f>
        <v>13.964937000000001</v>
      </c>
      <c r="C16" s="41">
        <f>IF('PNW Barge Rate'!C41&lt;&gt;"",'PNW Barge Rate'!C41,"")</f>
        <v>14.964937000000001</v>
      </c>
      <c r="D16" s="41">
        <f>IF('PNW Barge Rate'!D41&lt;&gt;"",'PNW Barge Rate'!D41,"")</f>
        <v>16.174937</v>
      </c>
      <c r="E16" s="41">
        <f>IF('PNW Barge Rate'!E41&lt;&gt;"",'PNW Barge Rate'!E41,"")</f>
        <v>16.314937</v>
      </c>
      <c r="F16" s="41">
        <f>IF('PNW Barge Rate'!F41&lt;&gt;"",'PNW Barge Rate'!F41,"")</f>
        <v>16.554936999999999</v>
      </c>
      <c r="G16" s="41">
        <f>IF('PNW Barge Rate'!G41&lt;&gt;"",'PNW Barge Rate'!G41,"")</f>
        <v>16.644936999999999</v>
      </c>
      <c r="H16" s="41">
        <f>IF('PNW Barge Rate'!H41&lt;&gt;"",'PNW Barge Rate'!H41,"")</f>
        <v>16.844936999999998</v>
      </c>
      <c r="I16" s="41">
        <f>IF('PNW Barge Rate'!I41&lt;&gt;"",'PNW Barge Rate'!I41,"")</f>
        <v>17.924937</v>
      </c>
      <c r="J16" s="41">
        <f>IF('PNW Barge Rate'!J41&lt;&gt;"",'PNW Barge Rate'!J41,"")</f>
        <v>17.954937000000001</v>
      </c>
      <c r="K16" s="41">
        <f>IF('PNW Barge Rate'!K41&lt;&gt;"",'PNW Barge Rate'!K41,"")</f>
        <v>18.894936999999999</v>
      </c>
      <c r="L16" s="41">
        <f>IF('PNW Barge Rate'!L41&lt;&gt;"",'PNW Barge Rate'!L41,"")</f>
        <v>19.804936999999999</v>
      </c>
      <c r="M16" s="41">
        <f>IF('PNW Barge Rate'!N41&lt;&gt;"",'PNW Barge Rate'!N41,"")</f>
        <v>20.624936999999999</v>
      </c>
    </row>
    <row r="17" spans="1:13" x14ac:dyDescent="0.3">
      <c r="A17" s="3">
        <f>IF('PNW Barge Rate'!A42 &lt;&gt;"",'PNW Barge Rate'!A42,"")</f>
        <v>45017</v>
      </c>
      <c r="B17" s="41">
        <f>IF('PNW Barge Rate'!B42 &lt;&gt;"", 'PNW Barge Rate'!B42,"")</f>
        <v>13.952288000000001</v>
      </c>
      <c r="C17" s="41">
        <f>IF('PNW Barge Rate'!C42&lt;&gt;"",'PNW Barge Rate'!C42,"")</f>
        <v>14.952288000000001</v>
      </c>
      <c r="D17" s="41">
        <f>IF('PNW Barge Rate'!D42&lt;&gt;"",'PNW Barge Rate'!D42,"")</f>
        <v>16.162288</v>
      </c>
      <c r="E17" s="41">
        <f>IF('PNW Barge Rate'!E42&lt;&gt;"",'PNW Barge Rate'!E42,"")</f>
        <v>16.302288000000001</v>
      </c>
      <c r="F17" s="41">
        <f>IF('PNW Barge Rate'!F42&lt;&gt;"",'PNW Barge Rate'!F42,"")</f>
        <v>16.542287999999999</v>
      </c>
      <c r="G17" s="41">
        <f>IF('PNW Barge Rate'!G42&lt;&gt;"",'PNW Barge Rate'!G42,"")</f>
        <v>16.632288000000003</v>
      </c>
      <c r="H17" s="41">
        <f>IF('PNW Barge Rate'!H42&lt;&gt;"",'PNW Barge Rate'!H42,"")</f>
        <v>16.832287999999998</v>
      </c>
      <c r="I17" s="41">
        <f>IF('PNW Barge Rate'!I42&lt;&gt;"",'PNW Barge Rate'!I42,"")</f>
        <v>17.912288</v>
      </c>
      <c r="J17" s="41">
        <f>IF('PNW Barge Rate'!J42&lt;&gt;"",'PNW Barge Rate'!J42,"")</f>
        <v>17.942288000000001</v>
      </c>
      <c r="K17" s="41">
        <f>IF('PNW Barge Rate'!K42&lt;&gt;"",'PNW Barge Rate'!K42,"")</f>
        <v>18.882288000000003</v>
      </c>
      <c r="L17" s="41">
        <f>IF('PNW Barge Rate'!L42&lt;&gt;"",'PNW Barge Rate'!L42,"")</f>
        <v>19.792287999999999</v>
      </c>
      <c r="M17" s="41">
        <f>IF('PNW Barge Rate'!N42&lt;&gt;"",'PNW Barge Rate'!N42,"")</f>
        <v>20.612287999999999</v>
      </c>
    </row>
    <row r="18" spans="1:13" x14ac:dyDescent="0.3">
      <c r="A18" s="3">
        <f>IF('PNW Barge Rate'!A43 &lt;&gt;"",'PNW Barge Rate'!A43,"")</f>
        <v>45047</v>
      </c>
      <c r="B18" s="41">
        <f>IF('PNW Barge Rate'!B43 &lt;&gt;"", 'PNW Barge Rate'!B43,"")</f>
        <v>13.753921999999999</v>
      </c>
      <c r="C18" s="41">
        <f>IF('PNW Barge Rate'!C43&lt;&gt;"",'PNW Barge Rate'!C43,"")</f>
        <v>14.753921999999999</v>
      </c>
      <c r="D18" s="41">
        <f>IF('PNW Barge Rate'!D43&lt;&gt;"",'PNW Barge Rate'!D43,"")</f>
        <v>15.963922</v>
      </c>
      <c r="E18" s="41">
        <f>IF('PNW Barge Rate'!E43&lt;&gt;"",'PNW Barge Rate'!E43,"")</f>
        <v>16.103922000000001</v>
      </c>
      <c r="F18" s="41">
        <f>IF('PNW Barge Rate'!F43&lt;&gt;"",'PNW Barge Rate'!F43,"")</f>
        <v>16.343921999999999</v>
      </c>
      <c r="G18" s="41">
        <f>IF('PNW Barge Rate'!G43&lt;&gt;"",'PNW Barge Rate'!G43,"")</f>
        <v>16.433921999999999</v>
      </c>
      <c r="H18" s="41">
        <f>IF('PNW Barge Rate'!H43&lt;&gt;"",'PNW Barge Rate'!H43,"")</f>
        <v>16.633921999999998</v>
      </c>
      <c r="I18" s="41">
        <f>IF('PNW Barge Rate'!I43&lt;&gt;"",'PNW Barge Rate'!I43,"")</f>
        <v>17.713922</v>
      </c>
      <c r="J18" s="41">
        <f>IF('PNW Barge Rate'!J43&lt;&gt;"",'PNW Barge Rate'!J43,"")</f>
        <v>17.743922000000001</v>
      </c>
      <c r="K18" s="41">
        <f>IF('PNW Barge Rate'!K43&lt;&gt;"",'PNW Barge Rate'!K43,"")</f>
        <v>18.683921999999999</v>
      </c>
      <c r="L18" s="41">
        <f>IF('PNW Barge Rate'!L43&lt;&gt;"",'PNW Barge Rate'!L43,"")</f>
        <v>19.593921999999999</v>
      </c>
      <c r="M18" s="41">
        <f>IF('PNW Barge Rate'!N43&lt;&gt;"",'PNW Barge Rate'!N43,"")</f>
        <v>20.413921999999999</v>
      </c>
    </row>
    <row r="19" spans="1:13" x14ac:dyDescent="0.3">
      <c r="A19" s="3">
        <f>IF('PNW Barge Rate'!A44 &lt;&gt;"",'PNW Barge Rate'!A44,"")</f>
        <v>45078</v>
      </c>
      <c r="B19" s="41">
        <f>IF('PNW Barge Rate'!B44 &lt;&gt;"", 'PNW Barge Rate'!B44,"")</f>
        <v>13.534244000000001</v>
      </c>
      <c r="C19" s="41">
        <f>IF('PNW Barge Rate'!C44&lt;&gt;"",'PNW Barge Rate'!C44,"")</f>
        <v>14.534244000000001</v>
      </c>
      <c r="D19" s="41">
        <f>IF('PNW Barge Rate'!D44&lt;&gt;"",'PNW Barge Rate'!D44,"")</f>
        <v>15.744243999999998</v>
      </c>
      <c r="E19" s="41">
        <f>IF('PNW Barge Rate'!E44&lt;&gt;"",'PNW Barge Rate'!E44,"")</f>
        <v>15.884243999999999</v>
      </c>
      <c r="F19" s="41">
        <f>IF('PNW Barge Rate'!F44&lt;&gt;"",'PNW Barge Rate'!F44,"")</f>
        <v>16.124244000000001</v>
      </c>
      <c r="G19" s="41">
        <f>IF('PNW Barge Rate'!G44&lt;&gt;"",'PNW Barge Rate'!G44,"")</f>
        <v>16.214244000000001</v>
      </c>
      <c r="H19" s="41">
        <f>IF('PNW Barge Rate'!H44&lt;&gt;"",'PNW Barge Rate'!H44,"")</f>
        <v>16.414244</v>
      </c>
      <c r="I19" s="41">
        <f>IF('PNW Barge Rate'!I44&lt;&gt;"",'PNW Barge Rate'!I44,"")</f>
        <v>17.494243999999998</v>
      </c>
      <c r="J19" s="41">
        <f>IF('PNW Barge Rate'!J44&lt;&gt;"",'PNW Barge Rate'!J44,"")</f>
        <v>17.524243999999999</v>
      </c>
      <c r="K19" s="41">
        <f>IF('PNW Barge Rate'!K44&lt;&gt;"",'PNW Barge Rate'!K44,"")</f>
        <v>18.464244000000001</v>
      </c>
      <c r="L19" s="41">
        <f>IF('PNW Barge Rate'!L44&lt;&gt;"",'PNW Barge Rate'!L44,"")</f>
        <v>19.374244000000001</v>
      </c>
      <c r="M19" s="41">
        <f>IF('PNW Barge Rate'!N44&lt;&gt;"",'PNW Barge Rate'!N44,"")</f>
        <v>20.194244000000001</v>
      </c>
    </row>
    <row r="20" spans="1:13" x14ac:dyDescent="0.3">
      <c r="A20" s="3">
        <f>IF('PNW Barge Rate'!A45 &lt;&gt;"",'PNW Barge Rate'!A45,"")</f>
        <v>45108</v>
      </c>
      <c r="B20" s="41">
        <f>IF('PNW Barge Rate'!B45 &lt;&gt;"", 'PNW Barge Rate'!B45,"")</f>
        <v>13.461978</v>
      </c>
      <c r="C20" s="41">
        <f>IF('PNW Barge Rate'!C45&lt;&gt;"",'PNW Barge Rate'!C45,"")</f>
        <v>14.461978</v>
      </c>
      <c r="D20" s="41">
        <f>IF('PNW Barge Rate'!D45&lt;&gt;"",'PNW Barge Rate'!D45,"")</f>
        <v>15.671977999999999</v>
      </c>
      <c r="E20" s="41">
        <f>IF('PNW Barge Rate'!E45&lt;&gt;"",'PNW Barge Rate'!E45,"")</f>
        <v>15.811978</v>
      </c>
      <c r="F20" s="41">
        <f>IF('PNW Barge Rate'!F45&lt;&gt;"",'PNW Barge Rate'!F45,"")</f>
        <v>16.051977999999998</v>
      </c>
      <c r="G20" s="41">
        <f>IF('PNW Barge Rate'!G45&lt;&gt;"",'PNW Barge Rate'!G45,"")</f>
        <v>16.141978000000002</v>
      </c>
      <c r="H20" s="41">
        <f>IF('PNW Barge Rate'!H45&lt;&gt;"",'PNW Barge Rate'!H45,"")</f>
        <v>16.341977999999997</v>
      </c>
      <c r="I20" s="41">
        <f>IF('PNW Barge Rate'!I45&lt;&gt;"",'PNW Barge Rate'!I45,"")</f>
        <v>17.421977999999999</v>
      </c>
      <c r="J20" s="41">
        <f>IF('PNW Barge Rate'!J45&lt;&gt;"",'PNW Barge Rate'!J45,"")</f>
        <v>17.451978</v>
      </c>
      <c r="K20" s="41">
        <f>IF('PNW Barge Rate'!K45&lt;&gt;"",'PNW Barge Rate'!K45,"")</f>
        <v>18.391978000000002</v>
      </c>
      <c r="L20" s="41">
        <f>IF('PNW Barge Rate'!L45&lt;&gt;"",'PNW Barge Rate'!L45,"")</f>
        <v>19.301977999999998</v>
      </c>
      <c r="M20" s="41">
        <f>IF('PNW Barge Rate'!N45&lt;&gt;"",'PNW Barge Rate'!N45,"")</f>
        <v>20.121977999999999</v>
      </c>
    </row>
    <row r="21" spans="1:13" x14ac:dyDescent="0.3">
      <c r="A21" s="3">
        <f>IF('PNW Barge Rate'!A46 &lt;&gt;"",'PNW Barge Rate'!A46,"")</f>
        <v>45139</v>
      </c>
      <c r="B21" s="41">
        <f>IF('PNW Barge Rate'!B46 &lt;&gt;"", 'PNW Barge Rate'!B46,"")</f>
        <v>14.19863</v>
      </c>
      <c r="C21" s="41">
        <f>IF('PNW Barge Rate'!C46&lt;&gt;"",'PNW Barge Rate'!C46,"")</f>
        <v>15.25863</v>
      </c>
      <c r="D21" s="41">
        <f>IF('PNW Barge Rate'!D46&lt;&gt;"",'PNW Barge Rate'!D46,"")</f>
        <v>16.538629999999998</v>
      </c>
      <c r="E21" s="41">
        <f>IF('PNW Barge Rate'!E46&lt;&gt;"",'PNW Barge Rate'!E46,"")</f>
        <v>16.68863</v>
      </c>
      <c r="F21" s="41">
        <f>IF('PNW Barge Rate'!F46&lt;&gt;"",'PNW Barge Rate'!F46,"")</f>
        <v>16.93863</v>
      </c>
      <c r="G21" s="41">
        <f>IF('PNW Barge Rate'!G46&lt;&gt;"",'PNW Barge Rate'!G46,"")</f>
        <v>17.038629999999998</v>
      </c>
      <c r="H21" s="41">
        <f>IF('PNW Barge Rate'!H46&lt;&gt;"",'PNW Barge Rate'!H46,"")</f>
        <v>17.248629999999999</v>
      </c>
      <c r="I21" s="41">
        <f>IF('PNW Barge Rate'!I46&lt;&gt;"",'PNW Barge Rate'!I46,"")</f>
        <v>18.398630000000001</v>
      </c>
      <c r="J21" s="41">
        <f>IF('PNW Barge Rate'!J46&lt;&gt;"",'PNW Barge Rate'!J46,"")</f>
        <v>18.428629999999998</v>
      </c>
      <c r="K21" s="41">
        <f>IF('PNW Barge Rate'!K46&lt;&gt;"",'PNW Barge Rate'!K46,"")</f>
        <v>19.41863</v>
      </c>
      <c r="L21" s="41">
        <f>IF('PNW Barge Rate'!L46&lt;&gt;"",'PNW Barge Rate'!L46,"")</f>
        <v>20.388629999999999</v>
      </c>
      <c r="M21" s="41">
        <f>IF('PNW Barge Rate'!N46&lt;&gt;"",'PNW Barge Rate'!N46,"")</f>
        <v>21.25863</v>
      </c>
    </row>
    <row r="22" spans="1:13" x14ac:dyDescent="0.3">
      <c r="A22" s="3">
        <f>IF('PNW Barge Rate'!A47 &lt;&gt;"",'PNW Barge Rate'!A47,"")</f>
        <v>45170</v>
      </c>
      <c r="B22" s="41">
        <f>IF('PNW Barge Rate'!B47 &lt;&gt;"", 'PNW Barge Rate'!B47,"")</f>
        <v>14.492529999999999</v>
      </c>
      <c r="C22" s="41">
        <f>IF('PNW Barge Rate'!C47&lt;&gt;"",'PNW Barge Rate'!C47,"")</f>
        <v>15.552530000000001</v>
      </c>
      <c r="D22" s="41">
        <f>IF('PNW Barge Rate'!D47&lt;&gt;"",'PNW Barge Rate'!D47,"")</f>
        <v>16.832529999999998</v>
      </c>
      <c r="E22" s="41">
        <f>IF('PNW Barge Rate'!E47&lt;&gt;"",'PNW Barge Rate'!E47,"")</f>
        <v>16.982530000000001</v>
      </c>
      <c r="F22" s="41">
        <f>IF('PNW Barge Rate'!F47&lt;&gt;"",'PNW Barge Rate'!F47,"")</f>
        <v>17.232530000000001</v>
      </c>
      <c r="G22" s="41">
        <f>IF('PNW Barge Rate'!G47&lt;&gt;"",'PNW Barge Rate'!G47,"")</f>
        <v>17.332529999999998</v>
      </c>
      <c r="H22" s="41">
        <f>IF('PNW Barge Rate'!H47&lt;&gt;"",'PNW Barge Rate'!H47,"")</f>
        <v>17.542529999999999</v>
      </c>
      <c r="I22" s="41">
        <f>IF('PNW Barge Rate'!I47&lt;&gt;"",'PNW Barge Rate'!I47,"")</f>
        <v>18.692530000000001</v>
      </c>
      <c r="J22" s="41">
        <f>IF('PNW Barge Rate'!J47&lt;&gt;"",'PNW Barge Rate'!J47,"")</f>
        <v>18.722529999999999</v>
      </c>
      <c r="K22" s="41">
        <f>IF('PNW Barge Rate'!K47&lt;&gt;"",'PNW Barge Rate'!K47,"")</f>
        <v>19.712530000000001</v>
      </c>
      <c r="L22" s="41">
        <f>IF('PNW Barge Rate'!L47&lt;&gt;"",'PNW Barge Rate'!L47,"")</f>
        <v>20.68253</v>
      </c>
      <c r="M22" s="41">
        <f>IF('PNW Barge Rate'!N47&lt;&gt;"",'PNW Barge Rate'!N47,"")</f>
        <v>21.552530000000001</v>
      </c>
    </row>
    <row r="23" spans="1:13" x14ac:dyDescent="0.3">
      <c r="A23" s="3">
        <f>IF('PNW Barge Rate'!A48 &lt;&gt;"",'PNW Barge Rate'!A48,"")</f>
        <v>45200</v>
      </c>
      <c r="B23" s="41">
        <f>IF('PNW Barge Rate'!B48 &lt;&gt;"", 'PNW Barge Rate'!B48,"")</f>
        <v>15.595375000000001</v>
      </c>
      <c r="C23" s="41">
        <f>IF('PNW Barge Rate'!C48&lt;&gt;"",'PNW Barge Rate'!C48,"")</f>
        <v>16.655374999999999</v>
      </c>
      <c r="D23" s="41">
        <f>IF('PNW Barge Rate'!D48&lt;&gt;"",'PNW Barge Rate'!D48,"")</f>
        <v>17.935375000000001</v>
      </c>
      <c r="E23" s="41">
        <f>IF('PNW Barge Rate'!E48&lt;&gt;"",'PNW Barge Rate'!E48,"")</f>
        <v>18.085374999999999</v>
      </c>
      <c r="F23" s="41">
        <f>IF('PNW Barge Rate'!F48&lt;&gt;"",'PNW Barge Rate'!F48,"")</f>
        <v>18.335374999999999</v>
      </c>
      <c r="G23" s="41">
        <f>IF('PNW Barge Rate'!G48&lt;&gt;"",'PNW Barge Rate'!G48,"")</f>
        <v>18.435375000000001</v>
      </c>
      <c r="H23" s="41">
        <f>IF('PNW Barge Rate'!H48&lt;&gt;"",'PNW Barge Rate'!H48,"")</f>
        <v>18.645375000000001</v>
      </c>
      <c r="I23" s="41">
        <f>IF('PNW Barge Rate'!I48&lt;&gt;"",'PNW Barge Rate'!I48,"")</f>
        <v>19.795375</v>
      </c>
      <c r="J23" s="41">
        <f>IF('PNW Barge Rate'!J48&lt;&gt;"",'PNW Barge Rate'!J48,"")</f>
        <v>19.825375000000001</v>
      </c>
      <c r="K23" s="41">
        <f>IF('PNW Barge Rate'!K48&lt;&gt;"",'PNW Barge Rate'!K48,"")</f>
        <v>20.815375</v>
      </c>
      <c r="L23" s="41">
        <f>IF('PNW Barge Rate'!L48&lt;&gt;"",'PNW Barge Rate'!L48,"")</f>
        <v>21.785374999999998</v>
      </c>
      <c r="M23" s="41">
        <f>IF('PNW Barge Rate'!N48&lt;&gt;"",'PNW Barge Rate'!N48,"")</f>
        <v>22.655374999999999</v>
      </c>
    </row>
    <row r="24" spans="1:13" x14ac:dyDescent="0.3">
      <c r="A24" s="3">
        <f>IF('PNW Barge Rate'!A49 &lt;&gt;"",'PNW Barge Rate'!A49,"")</f>
        <v>45231</v>
      </c>
      <c r="B24" s="41">
        <f>IF('PNW Barge Rate'!B49 &lt;&gt;"", 'PNW Barge Rate'!B49,"")</f>
        <v>15.595375000000001</v>
      </c>
      <c r="C24" s="41">
        <f>IF('PNW Barge Rate'!C49&lt;&gt;"",'PNW Barge Rate'!C49,"")</f>
        <v>16.655374999999999</v>
      </c>
      <c r="D24" s="41">
        <f>IF('PNW Barge Rate'!D49&lt;&gt;"",'PNW Barge Rate'!D49,"")</f>
        <v>17.935375000000001</v>
      </c>
      <c r="E24" s="41">
        <f>IF('PNW Barge Rate'!E49&lt;&gt;"",'PNW Barge Rate'!E49,"")</f>
        <v>18.085374999999999</v>
      </c>
      <c r="F24" s="41">
        <f>IF('PNW Barge Rate'!F49&lt;&gt;"",'PNW Barge Rate'!F49,"")</f>
        <v>18.335374999999999</v>
      </c>
      <c r="G24" s="41">
        <f>IF('PNW Barge Rate'!G49&lt;&gt;"",'PNW Barge Rate'!G49,"")</f>
        <v>18.435375000000001</v>
      </c>
      <c r="H24" s="41">
        <f>IF('PNW Barge Rate'!H49&lt;&gt;"",'PNW Barge Rate'!H49,"")</f>
        <v>18.645375000000001</v>
      </c>
      <c r="I24" s="41">
        <f>IF('PNW Barge Rate'!I49&lt;&gt;"",'PNW Barge Rate'!I49,"")</f>
        <v>19.795375</v>
      </c>
      <c r="J24" s="41">
        <f>IF('PNW Barge Rate'!J49&lt;&gt;"",'PNW Barge Rate'!J49,"")</f>
        <v>19.825375000000001</v>
      </c>
      <c r="K24" s="41">
        <f>IF('PNW Barge Rate'!K49&lt;&gt;"",'PNW Barge Rate'!K49,"")</f>
        <v>20.815375</v>
      </c>
      <c r="L24" s="41">
        <f>IF('PNW Barge Rate'!L49&lt;&gt;"",'PNW Barge Rate'!L49,"")</f>
        <v>21.785374999999998</v>
      </c>
      <c r="M24" s="41">
        <f>IF('PNW Barge Rate'!N49&lt;&gt;"",'PNW Barge Rate'!N49,"")</f>
        <v>22.655374999999999</v>
      </c>
    </row>
    <row r="25" spans="1:13" x14ac:dyDescent="0.3">
      <c r="A25" s="3">
        <f>IF('PNW Barge Rate'!A50 &lt;&gt;"",'PNW Barge Rate'!A50,"")</f>
        <v>45261</v>
      </c>
      <c r="B25" s="41">
        <f>IF('PNW Barge Rate'!B50 &lt;&gt;"", 'PNW Barge Rate'!B50,"")</f>
        <v>14.730881</v>
      </c>
      <c r="C25" s="41">
        <f>IF('PNW Barge Rate'!C50&lt;&gt;"",'PNW Barge Rate'!C50,"")</f>
        <v>15.790880999999999</v>
      </c>
      <c r="D25" s="41">
        <f>IF('PNW Barge Rate'!D50&lt;&gt;"",'PNW Barge Rate'!D50,"")</f>
        <v>17.070881</v>
      </c>
      <c r="E25" s="41">
        <f>IF('PNW Barge Rate'!E50&lt;&gt;"",'PNW Barge Rate'!E50,"")</f>
        <v>17.220880999999999</v>
      </c>
      <c r="F25" s="41">
        <f>IF('PNW Barge Rate'!F50&lt;&gt;"",'PNW Barge Rate'!F50,"")</f>
        <v>17.470880999999999</v>
      </c>
      <c r="G25" s="41">
        <f>IF('PNW Barge Rate'!G50&lt;&gt;"",'PNW Barge Rate'!G50,"")</f>
        <v>17.570881</v>
      </c>
      <c r="H25" s="41">
        <f>IF('PNW Barge Rate'!H50&lt;&gt;"",'PNW Barge Rate'!H50,"")</f>
        <v>17.780881000000001</v>
      </c>
      <c r="I25" s="41">
        <f>IF('PNW Barge Rate'!I50&lt;&gt;"",'PNW Barge Rate'!I50,"")</f>
        <v>18.930880999999999</v>
      </c>
      <c r="J25" s="41">
        <f>IF('PNW Barge Rate'!J50&lt;&gt;"",'PNW Barge Rate'!J50,"")</f>
        <v>18.960881000000001</v>
      </c>
      <c r="K25" s="41">
        <f>IF('PNW Barge Rate'!K50&lt;&gt;"",'PNW Barge Rate'!K50,"")</f>
        <v>19.950880999999999</v>
      </c>
      <c r="L25" s="41">
        <f>IF('PNW Barge Rate'!L50&lt;&gt;"",'PNW Barge Rate'!L50,"")</f>
        <v>20.920880999999998</v>
      </c>
      <c r="M25" s="41">
        <f>IF('PNW Barge Rate'!N50&lt;&gt;"",'PNW Barge Rate'!N50,"")</f>
        <v>21.790880999999999</v>
      </c>
    </row>
    <row r="26" spans="1:13" x14ac:dyDescent="0.3">
      <c r="A26" s="3">
        <f>IF('PNW Barge Rate'!A51 &lt;&gt;"",'PNW Barge Rate'!A51,"")</f>
        <v>45292</v>
      </c>
      <c r="B26" s="41">
        <f>IF('PNW Barge Rate'!B51 &lt;&gt;"", 'PNW Barge Rate'!B51,"")</f>
        <v>14.295852</v>
      </c>
      <c r="C26" s="41">
        <f>IF('PNW Barge Rate'!C51&lt;&gt;"",'PNW Barge Rate'!C51,"")</f>
        <v>15.355852000000001</v>
      </c>
      <c r="D26" s="41">
        <f>IF('PNW Barge Rate'!D51&lt;&gt;"",'PNW Barge Rate'!D51,"")</f>
        <v>16.635852</v>
      </c>
      <c r="E26" s="41">
        <f>IF('PNW Barge Rate'!E51&lt;&gt;"",'PNW Barge Rate'!E51,"")</f>
        <v>16.785851999999998</v>
      </c>
      <c r="F26" s="41">
        <f>IF('PNW Barge Rate'!F51&lt;&gt;"",'PNW Barge Rate'!F51,"")</f>
        <v>17.035851999999998</v>
      </c>
      <c r="G26" s="41">
        <f>IF('PNW Barge Rate'!G51&lt;&gt;"",'PNW Barge Rate'!G51,"")</f>
        <v>17.135852</v>
      </c>
      <c r="H26" s="41">
        <f>IF('PNW Barge Rate'!H51&lt;&gt;"",'PNW Barge Rate'!H51,"")</f>
        <v>17.345852000000001</v>
      </c>
      <c r="I26" s="41">
        <f>IF('PNW Barge Rate'!I51&lt;&gt;"",'PNW Barge Rate'!I51,"")</f>
        <v>18.495851999999999</v>
      </c>
      <c r="J26" s="41">
        <f>IF('PNW Barge Rate'!J51&lt;&gt;"",'PNW Barge Rate'!J51,"")</f>
        <v>18.525852</v>
      </c>
      <c r="K26" s="41">
        <f>IF('PNW Barge Rate'!K51&lt;&gt;"",'PNW Barge Rate'!K51,"")</f>
        <v>19.515851999999999</v>
      </c>
      <c r="L26" s="41">
        <f>IF('PNW Barge Rate'!L51&lt;&gt;"",'PNW Barge Rate'!L51,"")</f>
        <v>20.485851999999998</v>
      </c>
      <c r="M26" s="41">
        <f>IF('PNW Barge Rate'!N51&lt;&gt;"",'PNW Barge Rate'!N51,"")</f>
        <v>21.355851999999999</v>
      </c>
    </row>
    <row r="27" spans="1:13" x14ac:dyDescent="0.3">
      <c r="A27" s="3">
        <f>IF('PNW Barge Rate'!A52 &lt;&gt;"",'PNW Barge Rate'!A52,"")</f>
        <v>45323</v>
      </c>
      <c r="B27" s="41">
        <f>IF('PNW Barge Rate'!B52 &lt;&gt;"", 'PNW Barge Rate'!B52,"")</f>
        <v>13.947225</v>
      </c>
      <c r="C27" s="41">
        <f>IF('PNW Barge Rate'!C52&lt;&gt;"",'PNW Barge Rate'!C52,"")</f>
        <v>15.007225</v>
      </c>
      <c r="D27" s="41">
        <f>IF('PNW Barge Rate'!D52&lt;&gt;"",'PNW Barge Rate'!D52,"")</f>
        <v>16.287224999999999</v>
      </c>
      <c r="E27" s="41">
        <f>IF('PNW Barge Rate'!E52&lt;&gt;"",'PNW Barge Rate'!E52,"")</f>
        <v>16.437224999999998</v>
      </c>
      <c r="F27" s="41">
        <f>IF('PNW Barge Rate'!F52&lt;&gt;"",'PNW Barge Rate'!F52,"")</f>
        <v>16.687224999999998</v>
      </c>
      <c r="G27" s="41">
        <f>IF('PNW Barge Rate'!G52&lt;&gt;"",'PNW Barge Rate'!G52,"")</f>
        <v>16.787224999999999</v>
      </c>
      <c r="H27" s="41">
        <f>IF('PNW Barge Rate'!H52&lt;&gt;"",'PNW Barge Rate'!H52,"")</f>
        <v>16.997225</v>
      </c>
      <c r="I27" s="41">
        <f>IF('PNW Barge Rate'!I52&lt;&gt;"",'PNW Barge Rate'!I52,"")</f>
        <v>18.147224999999999</v>
      </c>
      <c r="J27" s="41">
        <f>IF('PNW Barge Rate'!J52&lt;&gt;"",'PNW Barge Rate'!J52,"")</f>
        <v>18.177225</v>
      </c>
      <c r="K27" s="41">
        <f>IF('PNW Barge Rate'!K52&lt;&gt;"",'PNW Barge Rate'!K52,"")</f>
        <v>19.167224999999998</v>
      </c>
      <c r="L27" s="41">
        <f>IF('PNW Barge Rate'!L52&lt;&gt;"",'PNW Barge Rate'!L52,"")</f>
        <v>20.137224999999997</v>
      </c>
      <c r="M27" s="41">
        <f>IF('PNW Barge Rate'!N52&lt;&gt;"",'PNW Barge Rate'!N52,"")</f>
        <v>21.007224999999998</v>
      </c>
    </row>
    <row r="28" spans="1:13" x14ac:dyDescent="0.3">
      <c r="A28" s="3">
        <f>IF('PNW Barge Rate'!A53 &lt;&gt;"",'PNW Barge Rate'!A53,"")</f>
        <v>45352</v>
      </c>
      <c r="B28" s="41">
        <f>IF('PNW Barge Rate'!B53 &lt;&gt;"", 'PNW Barge Rate'!B53,"")</f>
        <v>13.7715</v>
      </c>
      <c r="C28" s="41">
        <f>IF('PNW Barge Rate'!C53&lt;&gt;"",'PNW Barge Rate'!C53,"")</f>
        <v>14.8315</v>
      </c>
      <c r="D28" s="41">
        <f>IF('PNW Barge Rate'!D53&lt;&gt;"",'PNW Barge Rate'!D53,"")</f>
        <v>16.111499999999999</v>
      </c>
      <c r="E28" s="41">
        <f>IF('PNW Barge Rate'!E53&lt;&gt;"",'PNW Barge Rate'!E53,"")</f>
        <v>16.261499999999998</v>
      </c>
      <c r="F28" s="41">
        <f>IF('PNW Barge Rate'!F53&lt;&gt;"",'PNW Barge Rate'!F53,"")</f>
        <v>16.511499999999998</v>
      </c>
      <c r="G28" s="41">
        <f>IF('PNW Barge Rate'!G53&lt;&gt;"",'PNW Barge Rate'!G53,"")</f>
        <v>16.611499999999999</v>
      </c>
      <c r="H28" s="41">
        <f>IF('PNW Barge Rate'!H53&lt;&gt;"",'PNW Barge Rate'!H53,"")</f>
        <v>16.8215</v>
      </c>
      <c r="I28" s="41">
        <f>IF('PNW Barge Rate'!I53&lt;&gt;"",'PNW Barge Rate'!I53,"")</f>
        <v>17.971499999999999</v>
      </c>
      <c r="J28" s="41">
        <f>IF('PNW Barge Rate'!J53&lt;&gt;"",'PNW Barge Rate'!J53,"")</f>
        <v>18.0015</v>
      </c>
      <c r="K28" s="41">
        <f>IF('PNW Barge Rate'!K53&lt;&gt;"",'PNW Barge Rate'!K53,"")</f>
        <v>18.991500000000002</v>
      </c>
      <c r="L28" s="41">
        <f>IF('PNW Barge Rate'!L53&lt;&gt;"",'PNW Barge Rate'!L53,"")</f>
        <v>19.961500000000001</v>
      </c>
      <c r="M28" s="41">
        <f>IF('PNW Barge Rate'!N53&lt;&gt;"",'PNW Barge Rate'!N53,"")</f>
        <v>20.831499999999998</v>
      </c>
    </row>
    <row r="29" spans="1:13" x14ac:dyDescent="0.3">
      <c r="A29" s="3">
        <f>IF('PNW Barge Rate'!A54 &lt;&gt;"",'PNW Barge Rate'!A54,"")</f>
        <v>45383</v>
      </c>
      <c r="B29" s="41">
        <f>IF('PNW Barge Rate'!B54 &lt;&gt;"", 'PNW Barge Rate'!B54,"")</f>
        <v>13.876474999999999</v>
      </c>
      <c r="C29" s="41">
        <f>IF('PNW Barge Rate'!C54&lt;&gt;"",'PNW Barge Rate'!C54,"")</f>
        <v>14.936475</v>
      </c>
      <c r="D29" s="41">
        <f>IF('PNW Barge Rate'!D54&lt;&gt;"",'PNW Barge Rate'!D54,"")</f>
        <v>16.216474999999999</v>
      </c>
      <c r="E29" s="41">
        <f>IF('PNW Barge Rate'!E54&lt;&gt;"",'PNW Barge Rate'!E54,"")</f>
        <v>16.366475000000001</v>
      </c>
      <c r="F29" s="41">
        <f>IF('PNW Barge Rate'!F54&lt;&gt;"",'PNW Barge Rate'!F54,"")</f>
        <v>16.616475000000001</v>
      </c>
      <c r="G29" s="41">
        <f>IF('PNW Barge Rate'!G54&lt;&gt;"",'PNW Barge Rate'!G54,"")</f>
        <v>16.716474999999999</v>
      </c>
      <c r="H29" s="41">
        <f>IF('PNW Barge Rate'!H54&lt;&gt;"",'PNW Barge Rate'!H54,"")</f>
        <v>16.926475</v>
      </c>
      <c r="I29" s="41">
        <f>IF('PNW Barge Rate'!I54&lt;&gt;"",'PNW Barge Rate'!I54,"")</f>
        <v>18.076475000000002</v>
      </c>
      <c r="J29" s="41">
        <f>IF('PNW Barge Rate'!J54&lt;&gt;"",'PNW Barge Rate'!J54,"")</f>
        <v>18.106475</v>
      </c>
      <c r="K29" s="41">
        <f>IF('PNW Barge Rate'!K54&lt;&gt;"",'PNW Barge Rate'!K54,"")</f>
        <v>19.096474999999998</v>
      </c>
      <c r="L29" s="41">
        <f>IF('PNW Barge Rate'!L54&lt;&gt;"",'PNW Barge Rate'!L54,"")</f>
        <v>20.066474999999997</v>
      </c>
      <c r="M29" s="41">
        <f>IF('PNW Barge Rate'!N54&lt;&gt;"",'PNW Barge Rate'!N54,"")</f>
        <v>20.936475000000002</v>
      </c>
    </row>
    <row r="30" spans="1:13" x14ac:dyDescent="0.3">
      <c r="A30" s="3">
        <f>IF('PNW Barge Rate'!A55 &lt;&gt;"",'PNW Barge Rate'!A55,"")</f>
        <v>45413</v>
      </c>
      <c r="B30" s="41">
        <f>IF('PNW Barge Rate'!B55 &lt;&gt;"", 'PNW Barge Rate'!B55,"")</f>
        <v>13.864643999999998</v>
      </c>
      <c r="C30" s="41">
        <f>IF('PNW Barge Rate'!C55&lt;&gt;"",'PNW Barge Rate'!C55,"")</f>
        <v>14.924644000000001</v>
      </c>
      <c r="D30" s="41">
        <f>IF('PNW Barge Rate'!D55&lt;&gt;"",'PNW Barge Rate'!D55,"")</f>
        <v>16.204643999999998</v>
      </c>
      <c r="E30" s="41">
        <f>IF('PNW Barge Rate'!E55&lt;&gt;"",'PNW Barge Rate'!E55,"")</f>
        <v>16.354644</v>
      </c>
      <c r="F30" s="41">
        <f>IF('PNW Barge Rate'!F55&lt;&gt;"",'PNW Barge Rate'!F55,"")</f>
        <v>16.604644</v>
      </c>
      <c r="G30" s="41">
        <f>IF('PNW Barge Rate'!G55&lt;&gt;"",'PNW Barge Rate'!G55,"")</f>
        <v>16.704643999999998</v>
      </c>
      <c r="H30" s="41">
        <f>IF('PNW Barge Rate'!H55&lt;&gt;"",'PNW Barge Rate'!H55,"")</f>
        <v>16.914643999999999</v>
      </c>
      <c r="I30" s="41">
        <f>IF('PNW Barge Rate'!I55&lt;&gt;"",'PNW Barge Rate'!I55,"")</f>
        <v>18.064644000000001</v>
      </c>
      <c r="J30" s="41">
        <f>IF('PNW Barge Rate'!J55&lt;&gt;"",'PNW Barge Rate'!J55,"")</f>
        <v>18.094643999999999</v>
      </c>
      <c r="K30" s="41">
        <f>IF('PNW Barge Rate'!K55&lt;&gt;"",'PNW Barge Rate'!K55,"")</f>
        <v>19.084644000000001</v>
      </c>
      <c r="L30" s="41">
        <f>IF('PNW Barge Rate'!L55&lt;&gt;"",'PNW Barge Rate'!L55,"")</f>
        <v>20.054644</v>
      </c>
      <c r="M30" s="41">
        <f>IF('PNW Barge Rate'!N55&lt;&gt;"",'PNW Barge Rate'!N55,"")</f>
        <v>20.924644000000001</v>
      </c>
    </row>
    <row r="31" spans="1:13" x14ac:dyDescent="0.3">
      <c r="A31" s="3">
        <f>IF('PNW Barge Rate'!A56 &lt;&gt;"",'PNW Barge Rate'!A56,"")</f>
        <v>45444</v>
      </c>
      <c r="B31" s="41">
        <f>IF('PNW Barge Rate'!B56 &lt;&gt;"", 'PNW Barge Rate'!B56,"")</f>
        <v>14.090164999999999</v>
      </c>
      <c r="C31" s="41">
        <f>IF('PNW Barge Rate'!C56&lt;&gt;"",'PNW Barge Rate'!C56,"")</f>
        <v>15.150164999999999</v>
      </c>
      <c r="D31" s="41">
        <f>IF('PNW Barge Rate'!D56&lt;&gt;"",'PNW Barge Rate'!D56,"")</f>
        <v>16.430164999999999</v>
      </c>
      <c r="E31" s="41">
        <f>IF('PNW Barge Rate'!E56&lt;&gt;"",'PNW Barge Rate'!E56,"")</f>
        <v>16.580165000000001</v>
      </c>
      <c r="F31" s="41">
        <f>IF('PNW Barge Rate'!F56&lt;&gt;"",'PNW Barge Rate'!F56,"")</f>
        <v>16.830165000000001</v>
      </c>
      <c r="G31" s="41">
        <f>IF('PNW Barge Rate'!G56&lt;&gt;"",'PNW Barge Rate'!G56,"")</f>
        <v>16.930164999999999</v>
      </c>
      <c r="H31" s="41">
        <f>IF('PNW Barge Rate'!H56&lt;&gt;"",'PNW Barge Rate'!H56,"")</f>
        <v>17.140165</v>
      </c>
      <c r="I31" s="41">
        <f>IF('PNW Barge Rate'!I56&lt;&gt;"",'PNW Barge Rate'!I56,"")</f>
        <v>18.290165000000002</v>
      </c>
      <c r="J31" s="41">
        <f>IF('PNW Barge Rate'!J56&lt;&gt;"",'PNW Barge Rate'!J56,"")</f>
        <v>18.320164999999999</v>
      </c>
      <c r="K31" s="41">
        <f>IF('PNW Barge Rate'!K56&lt;&gt;"",'PNW Barge Rate'!K56,"")</f>
        <v>19.310165000000001</v>
      </c>
      <c r="L31" s="41">
        <f>IF('PNW Barge Rate'!L56&lt;&gt;"",'PNW Barge Rate'!L56,"")</f>
        <v>20.280165</v>
      </c>
      <c r="M31" s="41">
        <f>IF('PNW Barge Rate'!N56&lt;&gt;"",'PNW Barge Rate'!N56,"")</f>
        <v>21.150165000000001</v>
      </c>
    </row>
    <row r="32" spans="1:13" x14ac:dyDescent="0.3">
      <c r="A32" s="3">
        <f>IF('PNW Barge Rate'!A57 &lt;&gt;"",'PNW Barge Rate'!A57,"")</f>
        <v>45474</v>
      </c>
      <c r="B32" s="41">
        <f>IF('PNW Barge Rate'!B57 &lt;&gt;"", 'PNW Barge Rate'!B57,"")</f>
        <v>13.88832</v>
      </c>
      <c r="C32" s="41">
        <f>IF('PNW Barge Rate'!C57&lt;&gt;"",'PNW Barge Rate'!C57,"")</f>
        <v>14.948320000000001</v>
      </c>
      <c r="D32" s="41">
        <f>IF('PNW Barge Rate'!D57&lt;&gt;"",'PNW Barge Rate'!D57,"")</f>
        <v>16.22832</v>
      </c>
      <c r="E32" s="41">
        <f>IF('PNW Barge Rate'!E57&lt;&gt;"",'PNW Barge Rate'!E57,"")</f>
        <v>16.378319999999999</v>
      </c>
      <c r="F32" s="41">
        <f>IF('PNW Barge Rate'!F57&lt;&gt;"",'PNW Barge Rate'!F57,"")</f>
        <v>16.628319999999999</v>
      </c>
      <c r="G32" s="41">
        <f>IF('PNW Barge Rate'!G57&lt;&gt;"",'PNW Barge Rate'!G57,"")</f>
        <v>16.72832</v>
      </c>
      <c r="H32" s="41">
        <f>IF('PNW Barge Rate'!H57&lt;&gt;"",'PNW Barge Rate'!H57,"")</f>
        <v>16.938320000000001</v>
      </c>
      <c r="I32" s="41">
        <f>IF('PNW Barge Rate'!I57&lt;&gt;"",'PNW Barge Rate'!I57,"")</f>
        <v>18.08832</v>
      </c>
      <c r="J32" s="41">
        <f>IF('PNW Barge Rate'!J57&lt;&gt;"",'PNW Barge Rate'!J57,"")</f>
        <v>18.118320000000001</v>
      </c>
      <c r="K32" s="41">
        <f>IF('PNW Barge Rate'!K57&lt;&gt;"",'PNW Barge Rate'!K57,"")</f>
        <v>19.108319999999999</v>
      </c>
      <c r="L32" s="41">
        <f>IF('PNW Barge Rate'!L57&lt;&gt;"",'PNW Barge Rate'!L57,"")</f>
        <v>20.078319999999998</v>
      </c>
      <c r="M32" s="41">
        <f>IF('PNW Barge Rate'!N57&lt;&gt;"",'PNW Barge Rate'!N57,"")</f>
        <v>20.948319999999999</v>
      </c>
    </row>
    <row r="33" spans="1:13" x14ac:dyDescent="0.3">
      <c r="A33" s="3">
        <f>IF('PNW Barge Rate'!A58 &lt;&gt;"",'PNW Barge Rate'!A58,"")</f>
        <v>45505</v>
      </c>
      <c r="B33" s="41">
        <f>IF('PNW Barge Rate'!B58 &lt;&gt;"", 'PNW Barge Rate'!B58,"")</f>
        <v>14.444479000000001</v>
      </c>
      <c r="C33" s="41">
        <f>IF('PNW Barge Rate'!C58&lt;&gt;"",'PNW Barge Rate'!C58,"")</f>
        <v>15.544479000000001</v>
      </c>
      <c r="D33" s="41">
        <f>IF('PNW Barge Rate'!D58&lt;&gt;"",'PNW Barge Rate'!D58,"")</f>
        <v>16.874479000000001</v>
      </c>
      <c r="E33" s="41">
        <f>IF('PNW Barge Rate'!E58&lt;&gt;"",'PNW Barge Rate'!E58,"")</f>
        <v>17.034479000000001</v>
      </c>
      <c r="F33" s="41">
        <f>IF('PNW Barge Rate'!F58&lt;&gt;"",'PNW Barge Rate'!F58,"")</f>
        <v>17.294478999999999</v>
      </c>
      <c r="G33" s="41">
        <f>IF('PNW Barge Rate'!G58&lt;&gt;"",'PNW Barge Rate'!G58,"")</f>
        <v>17.394479</v>
      </c>
      <c r="H33" s="41">
        <f>IF('PNW Barge Rate'!H58&lt;&gt;"",'PNW Barge Rate'!H58,"")</f>
        <v>17.614478999999999</v>
      </c>
      <c r="I33" s="41">
        <f>IF('PNW Barge Rate'!I58&lt;&gt;"",'PNW Barge Rate'!I58,"")</f>
        <v>18.814479000000002</v>
      </c>
      <c r="J33" s="41">
        <f>IF('PNW Barge Rate'!J58&lt;&gt;"",'PNW Barge Rate'!J58,"")</f>
        <v>18.844479</v>
      </c>
      <c r="K33" s="41">
        <f>IF('PNW Barge Rate'!K58&lt;&gt;"",'PNW Barge Rate'!K58,"")</f>
        <v>19.874479000000001</v>
      </c>
      <c r="L33" s="41">
        <f>IF('PNW Barge Rate'!L58&lt;&gt;"",'PNW Barge Rate'!L58,"")</f>
        <v>20.884479000000002</v>
      </c>
      <c r="M33" s="41">
        <f>IF('PNW Barge Rate'!N58&lt;&gt;"",'PNW Barge Rate'!N58,"")</f>
        <v>21.784479000000001</v>
      </c>
    </row>
    <row r="34" spans="1:13" x14ac:dyDescent="0.3">
      <c r="A34" s="3">
        <f>IF('PNW Barge Rate'!A59 &lt;&gt;"",'PNW Barge Rate'!A59,"")</f>
        <v>45536</v>
      </c>
      <c r="B34" s="41">
        <f>IF('PNW Barge Rate'!B59 &lt;&gt;"", 'PNW Barge Rate'!B59,"")</f>
        <v>14.528088</v>
      </c>
      <c r="C34" s="41">
        <f>IF('PNW Barge Rate'!C59&lt;&gt;"",'PNW Barge Rate'!C59,"")</f>
        <v>15.628088</v>
      </c>
      <c r="D34" s="41">
        <f>IF('PNW Barge Rate'!D59&lt;&gt;"",'PNW Barge Rate'!D59,"")</f>
        <v>16.958088</v>
      </c>
      <c r="E34" s="41">
        <f>IF('PNW Barge Rate'!E59&lt;&gt;"",'PNW Barge Rate'!E59,"")</f>
        <v>17.118088</v>
      </c>
      <c r="F34" s="41">
        <f>IF('PNW Barge Rate'!F59&lt;&gt;"",'PNW Barge Rate'!F59,"")</f>
        <v>17.378087999999998</v>
      </c>
      <c r="G34" s="41">
        <f>IF('PNW Barge Rate'!G59&lt;&gt;"",'PNW Barge Rate'!G59,"")</f>
        <v>17.478088</v>
      </c>
      <c r="H34" s="41">
        <f>IF('PNW Barge Rate'!H59&lt;&gt;"",'PNW Barge Rate'!H59,"")</f>
        <v>17.698087999999998</v>
      </c>
      <c r="I34" s="41">
        <f>IF('PNW Barge Rate'!I59&lt;&gt;"",'PNW Barge Rate'!I59,"")</f>
        <v>18.898088000000001</v>
      </c>
      <c r="J34" s="41">
        <f>IF('PNW Barge Rate'!J59&lt;&gt;"",'PNW Barge Rate'!J59,"")</f>
        <v>18.928087999999999</v>
      </c>
      <c r="K34" s="41">
        <f>IF('PNW Barge Rate'!K59&lt;&gt;"",'PNW Barge Rate'!K59,"")</f>
        <v>19.958088</v>
      </c>
      <c r="L34" s="41">
        <f>IF('PNW Barge Rate'!L59&lt;&gt;"",'PNW Barge Rate'!L59,"")</f>
        <v>20.968088000000002</v>
      </c>
      <c r="M34" s="41">
        <f>IF('PNW Barge Rate'!N59&lt;&gt;"",'PNW Barge Rate'!N59,"")</f>
        <v>21.868088</v>
      </c>
    </row>
    <row r="35" spans="1:13" x14ac:dyDescent="0.3">
      <c r="A35" s="3">
        <f>IF('PNW Barge Rate'!A60 &lt;&gt;"",'PNW Barge Rate'!A60,"")</f>
        <v>45566</v>
      </c>
      <c r="B35" s="41">
        <f>IF('PNW Barge Rate'!B60 &lt;&gt;"", 'PNW Barge Rate'!B60,"")</f>
        <v>14.303084</v>
      </c>
      <c r="C35" s="41">
        <f>IF('PNW Barge Rate'!C60&lt;&gt;"",'PNW Barge Rate'!C60,"")</f>
        <v>15.403084</v>
      </c>
      <c r="D35" s="41">
        <f>IF('PNW Barge Rate'!D60&lt;&gt;"",'PNW Barge Rate'!D60,"")</f>
        <v>16.733084000000002</v>
      </c>
      <c r="E35" s="41">
        <f>IF('PNW Barge Rate'!E60&lt;&gt;"",'PNW Barge Rate'!E60,"")</f>
        <v>16.893084000000002</v>
      </c>
      <c r="F35" s="41">
        <f>IF('PNW Barge Rate'!F60&lt;&gt;"",'PNW Barge Rate'!F60,"")</f>
        <v>17.153084</v>
      </c>
      <c r="G35" s="41">
        <f>IF('PNW Barge Rate'!G60&lt;&gt;"",'PNW Barge Rate'!G60,"")</f>
        <v>17.253084000000001</v>
      </c>
      <c r="H35" s="41">
        <f>IF('PNW Barge Rate'!H60&lt;&gt;"",'PNW Barge Rate'!H60,"")</f>
        <v>17.473084</v>
      </c>
      <c r="I35" s="41">
        <f>IF('PNW Barge Rate'!I60&lt;&gt;"",'PNW Barge Rate'!I60,"")</f>
        <v>18.673084000000003</v>
      </c>
      <c r="J35" s="41">
        <f>IF('PNW Barge Rate'!J60&lt;&gt;"",'PNW Barge Rate'!J60,"")</f>
        <v>18.703084</v>
      </c>
      <c r="K35" s="41">
        <f>IF('PNW Barge Rate'!K60&lt;&gt;"",'PNW Barge Rate'!K60,"")</f>
        <v>19.733084000000002</v>
      </c>
      <c r="L35" s="41">
        <f>IF('PNW Barge Rate'!L60&lt;&gt;"",'PNW Barge Rate'!L60,"")</f>
        <v>20.743084000000003</v>
      </c>
      <c r="M35" s="41">
        <f>IF('PNW Barge Rate'!N60&lt;&gt;"",'PNW Barge Rate'!N60,"")</f>
        <v>21.643084000000002</v>
      </c>
    </row>
    <row r="36" spans="1:13" x14ac:dyDescent="0.3">
      <c r="A36" s="3">
        <f>IF('PNW Barge Rate'!A61 &lt;&gt;"",'PNW Barge Rate'!A61,"")</f>
        <v>45597</v>
      </c>
      <c r="B36" s="41">
        <f>IF('PNW Barge Rate'!B61 &lt;&gt;"", 'PNW Barge Rate'!B61,"")</f>
        <v>14.221500000000001</v>
      </c>
      <c r="C36" s="41">
        <f>IF('PNW Barge Rate'!C61&lt;&gt;"",'PNW Barge Rate'!C61,"")</f>
        <v>15.3215</v>
      </c>
      <c r="D36" s="41">
        <f>IF('PNW Barge Rate'!D61&lt;&gt;"",'PNW Barge Rate'!D61,"")</f>
        <v>16.651499999999999</v>
      </c>
      <c r="E36" s="41">
        <f>IF('PNW Barge Rate'!E61&lt;&gt;"",'PNW Barge Rate'!E61,"")</f>
        <v>16.811500000000002</v>
      </c>
      <c r="F36" s="41">
        <f>IF('PNW Barge Rate'!F61&lt;&gt;"",'PNW Barge Rate'!F61,"")</f>
        <v>17.0715</v>
      </c>
      <c r="G36" s="41">
        <f>IF('PNW Barge Rate'!G61&lt;&gt;"",'PNW Barge Rate'!G61,"")</f>
        <v>17.171500000000002</v>
      </c>
      <c r="H36" s="41">
        <f>IF('PNW Barge Rate'!H61&lt;&gt;"",'PNW Barge Rate'!H61,"")</f>
        <v>17.391500000000001</v>
      </c>
      <c r="I36" s="41">
        <f>IF('PNW Barge Rate'!I61&lt;&gt;"",'PNW Barge Rate'!I61,"")</f>
        <v>18.591500000000003</v>
      </c>
      <c r="J36" s="41">
        <f>IF('PNW Barge Rate'!J61&lt;&gt;"",'PNW Barge Rate'!J61,"")</f>
        <v>18.621499999999997</v>
      </c>
      <c r="K36" s="41">
        <f>IF('PNW Barge Rate'!K61&lt;&gt;"",'PNW Barge Rate'!K61,"")</f>
        <v>19.651499999999999</v>
      </c>
      <c r="L36" s="41">
        <f>IF('PNW Barge Rate'!L61&lt;&gt;"",'PNW Barge Rate'!L61,"")</f>
        <v>20.661500000000004</v>
      </c>
      <c r="M36" s="41">
        <f>IF('PNW Barge Rate'!N61&lt;&gt;"",'PNW Barge Rate'!N61,"")</f>
        <v>21.561500000000002</v>
      </c>
    </row>
    <row r="37" spans="1:13" x14ac:dyDescent="0.3">
      <c r="A37" s="3">
        <f>IF('PNW Barge Rate'!A62 &lt;&gt;"",'PNW Barge Rate'!A62,"")</f>
        <v>45627</v>
      </c>
      <c r="B37" s="41">
        <f>IF('PNW Barge Rate'!B62 &lt;&gt;"", 'PNW Barge Rate'!B62,"")</f>
        <v>14.244960000000001</v>
      </c>
      <c r="C37" s="41">
        <f>IF('PNW Barge Rate'!C62&lt;&gt;"",'PNW Barge Rate'!C62,"")</f>
        <v>15.34496</v>
      </c>
      <c r="D37" s="41">
        <f>IF('PNW Barge Rate'!D62&lt;&gt;"",'PNW Barge Rate'!D62,"")</f>
        <v>16.674959999999999</v>
      </c>
      <c r="E37" s="41">
        <f>IF('PNW Barge Rate'!E62&lt;&gt;"",'PNW Barge Rate'!E62,"")</f>
        <v>16.834959999999999</v>
      </c>
      <c r="F37" s="41">
        <f>IF('PNW Barge Rate'!F62&lt;&gt;"",'PNW Barge Rate'!F62,"")</f>
        <v>17.09496</v>
      </c>
      <c r="G37" s="41">
        <f>IF('PNW Barge Rate'!G62&lt;&gt;"",'PNW Barge Rate'!G62,"")</f>
        <v>17.194959999999998</v>
      </c>
      <c r="H37" s="41">
        <f>IF('PNW Barge Rate'!H62&lt;&gt;"",'PNW Barge Rate'!H62,"")</f>
        <v>17.414960000000001</v>
      </c>
      <c r="I37" s="41">
        <f>IF('PNW Barge Rate'!I62&lt;&gt;"",'PNW Barge Rate'!I62,"")</f>
        <v>18.61496</v>
      </c>
      <c r="J37" s="41">
        <f>IF('PNW Barge Rate'!J62&lt;&gt;"",'PNW Barge Rate'!J62,"")</f>
        <v>18.644959999999998</v>
      </c>
      <c r="K37" s="41">
        <f>IF('PNW Barge Rate'!K62&lt;&gt;"",'PNW Barge Rate'!K62,"")</f>
        <v>19.674959999999999</v>
      </c>
      <c r="L37" s="41">
        <f>IF('PNW Barge Rate'!L62&lt;&gt;"",'PNW Barge Rate'!L62,"")</f>
        <v>20.68496</v>
      </c>
      <c r="M37" s="41">
        <f>IF('PNW Barge Rate'!N62&lt;&gt;"",'PNW Barge Rate'!N62,"")</f>
        <v>21.584959999999999</v>
      </c>
    </row>
    <row r="38" spans="1:13" x14ac:dyDescent="0.3">
      <c r="A38" s="3">
        <f>IF('PNW Barge Rate'!A63 &lt;&gt;"",'PNW Barge Rate'!A63,"")</f>
        <v>45658</v>
      </c>
      <c r="B38" s="41">
        <f>IF('PNW Barge Rate'!B63 &lt;&gt;"", 'PNW Barge Rate'!B63,"")</f>
        <v>14.163585000000001</v>
      </c>
      <c r="C38" s="41">
        <f>IF('PNW Barge Rate'!C63&lt;&gt;"",'PNW Barge Rate'!C63,"")</f>
        <v>15.263584999999999</v>
      </c>
      <c r="D38" s="41">
        <f>IF('PNW Barge Rate'!D63&lt;&gt;"",'PNW Barge Rate'!D63,"")</f>
        <v>16.593585000000001</v>
      </c>
      <c r="E38" s="41">
        <f>IF('PNW Barge Rate'!E63&lt;&gt;"",'PNW Barge Rate'!E63,"")</f>
        <v>16.753585000000001</v>
      </c>
      <c r="F38" s="41">
        <f>IF('PNW Barge Rate'!F63&lt;&gt;"",'PNW Barge Rate'!F63,"")</f>
        <v>17.013584999999999</v>
      </c>
      <c r="G38" s="41">
        <f>IF('PNW Barge Rate'!G63&lt;&gt;"",'PNW Barge Rate'!G63,"")</f>
        <v>17.113585</v>
      </c>
      <c r="H38" s="41">
        <f>IF('PNW Barge Rate'!H63&lt;&gt;"",'PNW Barge Rate'!H63,"")</f>
        <v>17.333584999999999</v>
      </c>
      <c r="I38" s="41">
        <f>IF('PNW Barge Rate'!I63&lt;&gt;"",'PNW Barge Rate'!I63,"")</f>
        <v>18.533585000000002</v>
      </c>
      <c r="J38" s="41">
        <f>IF('PNW Barge Rate'!J63&lt;&gt;"",'PNW Barge Rate'!J63,"")</f>
        <v>18.563585</v>
      </c>
      <c r="K38" s="41">
        <f>IF('PNW Barge Rate'!K63&lt;&gt;"",'PNW Barge Rate'!K63,"")</f>
        <v>19.593585000000001</v>
      </c>
      <c r="L38" s="41">
        <f>IF('PNW Barge Rate'!L63&lt;&gt;"",'PNW Barge Rate'!L63,"")</f>
        <v>20.603585000000002</v>
      </c>
      <c r="M38" s="41">
        <f>IF('PNW Barge Rate'!N63&lt;&gt;"",'PNW Barge Rate'!N63,"")</f>
        <v>21.503585000000001</v>
      </c>
    </row>
    <row r="39" spans="1:13" x14ac:dyDescent="0.3">
      <c r="A39" s="3">
        <f>IF('PNW Barge Rate'!A64 &lt;&gt;"",'PNW Barge Rate'!A64,"")</f>
        <v>45689</v>
      </c>
      <c r="B39" s="41">
        <f>IF('PNW Barge Rate'!B64 &lt;&gt;"", 'PNW Barge Rate'!B64,"")</f>
        <v>14.014735999999999</v>
      </c>
      <c r="C39" s="41">
        <f>IF('PNW Barge Rate'!C64&lt;&gt;"",'PNW Barge Rate'!C64,"")</f>
        <v>15.114736000000001</v>
      </c>
      <c r="D39" s="41">
        <f>IF('PNW Barge Rate'!D64&lt;&gt;"",'PNW Barge Rate'!D64,"")</f>
        <v>16.444735999999999</v>
      </c>
      <c r="E39" s="41">
        <f>IF('PNW Barge Rate'!E64&lt;&gt;"",'PNW Barge Rate'!E64,"")</f>
        <v>16.604735999999999</v>
      </c>
      <c r="F39" s="41">
        <f>IF('PNW Barge Rate'!F64&lt;&gt;"",'PNW Barge Rate'!F64,"")</f>
        <v>16.864736000000001</v>
      </c>
      <c r="G39" s="41">
        <f>IF('PNW Barge Rate'!G64&lt;&gt;"",'PNW Barge Rate'!G64,"")</f>
        <v>16.964735999999998</v>
      </c>
      <c r="H39" s="41">
        <f>IF('PNW Barge Rate'!H64&lt;&gt;"",'PNW Barge Rate'!H64,"")</f>
        <v>17.184736000000001</v>
      </c>
      <c r="I39" s="41">
        <f>IF('PNW Barge Rate'!I64&lt;&gt;"",'PNW Barge Rate'!I64,"")</f>
        <v>18.384736</v>
      </c>
      <c r="J39" s="41">
        <f>IF('PNW Barge Rate'!J64&lt;&gt;"",'PNW Barge Rate'!J64,"")</f>
        <v>18.414735999999998</v>
      </c>
      <c r="K39" s="41">
        <f>IF('PNW Barge Rate'!K64&lt;&gt;"",'PNW Barge Rate'!K64,"")</f>
        <v>19.444735999999999</v>
      </c>
      <c r="L39" s="41">
        <f>IF('PNW Barge Rate'!L64&lt;&gt;"",'PNW Barge Rate'!L64,"")</f>
        <v>20.454736</v>
      </c>
      <c r="M39" s="41">
        <f>IF('PNW Barge Rate'!N64&lt;&gt;"",'PNW Barge Rate'!N64,"")</f>
        <v>21.354735999999999</v>
      </c>
    </row>
    <row r="40" spans="1:13" x14ac:dyDescent="0.3">
      <c r="A40" s="3">
        <f>IF('PNW Barge Rate'!A65 &lt;&gt;"",'PNW Barge Rate'!A65,"")</f>
        <v>45717</v>
      </c>
      <c r="B40" s="41">
        <f>IF('PNW Barge Rate'!B65 &lt;&gt;"", 'PNW Barge Rate'!B65,"")</f>
        <v>14.210040000000001</v>
      </c>
      <c r="C40" s="41">
        <f>IF('PNW Barge Rate'!C65&lt;&gt;"",'PNW Barge Rate'!C65,"")</f>
        <v>15.310040000000001</v>
      </c>
      <c r="D40" s="41">
        <f>IF('PNW Barge Rate'!D65&lt;&gt;"",'PNW Barge Rate'!D65,"")</f>
        <v>16.640039999999999</v>
      </c>
      <c r="E40" s="41">
        <f>IF('PNW Barge Rate'!E65&lt;&gt;"",'PNW Barge Rate'!E65,"")</f>
        <v>16.800039999999999</v>
      </c>
      <c r="F40" s="41">
        <f>IF('PNW Barge Rate'!F65&lt;&gt;"",'PNW Barge Rate'!F65,"")</f>
        <v>17.060040000000001</v>
      </c>
      <c r="G40" s="41">
        <f>IF('PNW Barge Rate'!G65&lt;&gt;"",'PNW Barge Rate'!G65,"")</f>
        <v>17.160039999999999</v>
      </c>
      <c r="H40" s="41">
        <f>IF('PNW Barge Rate'!H65&lt;&gt;"",'PNW Barge Rate'!H65,"")</f>
        <v>17.380040000000001</v>
      </c>
      <c r="I40" s="41">
        <f>IF('PNW Barge Rate'!I65&lt;&gt;"",'PNW Barge Rate'!I65,"")</f>
        <v>18.58004</v>
      </c>
      <c r="J40" s="41">
        <f>IF('PNW Barge Rate'!J65&lt;&gt;"",'PNW Barge Rate'!J65,"")</f>
        <v>18.610039999999998</v>
      </c>
      <c r="K40" s="41">
        <f>IF('PNW Barge Rate'!K65&lt;&gt;"",'PNW Barge Rate'!K65,"")</f>
        <v>19.640039999999999</v>
      </c>
      <c r="L40" s="41">
        <f>IF('PNW Barge Rate'!L65&lt;&gt;"",'PNW Barge Rate'!L65,"")</f>
        <v>20.650040000000001</v>
      </c>
      <c r="M40" s="41">
        <f>IF('PNW Barge Rate'!N65&lt;&gt;"",'PNW Barge Rate'!N65,"")</f>
        <v>21.550039999999999</v>
      </c>
    </row>
    <row r="41" spans="1:13" x14ac:dyDescent="0.3">
      <c r="A41" s="3">
        <f>IF('PNW Barge Rate'!A66 &lt;&gt;"",'PNW Barge Rate'!A66,"")</f>
        <v>45748</v>
      </c>
      <c r="B41" s="41">
        <f>IF('PNW Barge Rate'!B66 &lt;&gt;"", 'PNW Barge Rate'!B66,"")</f>
        <v>14.233223000000001</v>
      </c>
      <c r="C41" s="41">
        <f>IF('PNW Barge Rate'!C66&lt;&gt;"",'PNW Barge Rate'!C66,"")</f>
        <v>15.333223</v>
      </c>
      <c r="D41" s="41">
        <f>IF('PNW Barge Rate'!D66&lt;&gt;"",'PNW Barge Rate'!D66,"")</f>
        <v>16.663222999999999</v>
      </c>
      <c r="E41" s="41">
        <f>IF('PNW Barge Rate'!E66&lt;&gt;"",'PNW Barge Rate'!E66,"")</f>
        <v>16.823222999999999</v>
      </c>
      <c r="F41" s="41">
        <f>IF('PNW Barge Rate'!F66&lt;&gt;"",'PNW Barge Rate'!F66,"")</f>
        <v>17.083223</v>
      </c>
      <c r="G41" s="41">
        <f>IF('PNW Barge Rate'!G66&lt;&gt;"",'PNW Barge Rate'!G66,"")</f>
        <v>17.183222999999998</v>
      </c>
      <c r="H41" s="41">
        <f>IF('PNW Barge Rate'!H66&lt;&gt;"",'PNW Barge Rate'!H66,"")</f>
        <v>17.403223000000001</v>
      </c>
      <c r="I41" s="41">
        <f>IF('PNW Barge Rate'!I66&lt;&gt;"",'PNW Barge Rate'!I66,"")</f>
        <v>18.603223</v>
      </c>
      <c r="J41" s="41">
        <f>IF('PNW Barge Rate'!J66&lt;&gt;"",'PNW Barge Rate'!J66,"")</f>
        <v>18.633222999999997</v>
      </c>
      <c r="K41" s="41">
        <f>IF('PNW Barge Rate'!K66&lt;&gt;"",'PNW Barge Rate'!K66,"")</f>
        <v>19.663222999999999</v>
      </c>
      <c r="L41" s="41">
        <f>IF('PNW Barge Rate'!L66&lt;&gt;"",'PNW Barge Rate'!L66,"")</f>
        <v>20.673223</v>
      </c>
      <c r="M41" s="41">
        <f>IF('PNW Barge Rate'!N66&lt;&gt;"",'PNW Barge Rate'!N66,"")</f>
        <v>21.573222999999999</v>
      </c>
    </row>
    <row r="42" spans="1:13" x14ac:dyDescent="0.3">
      <c r="A42" s="3">
        <f>IF('PNW Barge Rate'!A67 &lt;&gt;"",'PNW Barge Rate'!A67,"")</f>
        <v>45778</v>
      </c>
      <c r="B42" s="41">
        <f>IF('PNW Barge Rate'!B67 &lt;&gt;"", 'PNW Barge Rate'!B67,"")</f>
        <v>14.210040000000001</v>
      </c>
      <c r="C42" s="41">
        <f>IF('PNW Barge Rate'!C67&lt;&gt;"",'PNW Barge Rate'!C67,"")</f>
        <v>15.310040000000001</v>
      </c>
      <c r="D42" s="41">
        <f>IF('PNW Barge Rate'!D67&lt;&gt;"",'PNW Barge Rate'!D67,"")</f>
        <v>16.640039999999999</v>
      </c>
      <c r="E42" s="41">
        <f>IF('PNW Barge Rate'!E67&lt;&gt;"",'PNW Barge Rate'!E67,"")</f>
        <v>16.800039999999999</v>
      </c>
      <c r="F42" s="41">
        <f>IF('PNW Barge Rate'!F67&lt;&gt;"",'PNW Barge Rate'!F67,"")</f>
        <v>17.060040000000001</v>
      </c>
      <c r="G42" s="41">
        <f>IF('PNW Barge Rate'!G67&lt;&gt;"",'PNW Barge Rate'!G67,"")</f>
        <v>17.160039999999999</v>
      </c>
      <c r="H42" s="41">
        <f>IF('PNW Barge Rate'!H67&lt;&gt;"",'PNW Barge Rate'!H67,"")</f>
        <v>17.380040000000001</v>
      </c>
      <c r="I42" s="41">
        <f>IF('PNW Barge Rate'!I67&lt;&gt;"",'PNW Barge Rate'!I67,"")</f>
        <v>18.58004</v>
      </c>
      <c r="J42" s="41">
        <f>IF('PNW Barge Rate'!J67&lt;&gt;"",'PNW Barge Rate'!J67,"")</f>
        <v>18.610039999999998</v>
      </c>
      <c r="K42" s="41">
        <f>IF('PNW Barge Rate'!K67&lt;&gt;"",'PNW Barge Rate'!K67,"")</f>
        <v>19.640039999999999</v>
      </c>
      <c r="L42" s="41">
        <f>IF('PNW Barge Rate'!L67&lt;&gt;"",'PNW Barge Rate'!L67,"")</f>
        <v>20.650040000000001</v>
      </c>
      <c r="M42" s="41">
        <f>IF('PNW Barge Rate'!N67&lt;&gt;"",'PNW Barge Rate'!N67,"")</f>
        <v>21.550039999999999</v>
      </c>
    </row>
    <row r="43" spans="1:13" x14ac:dyDescent="0.3">
      <c r="A43" s="3">
        <f>IF('PNW Barge Rate'!A68 &lt;&gt;"",'PNW Barge Rate'!A68,"")</f>
        <v>45809</v>
      </c>
      <c r="B43" s="41">
        <f>IF('PNW Barge Rate'!B68 &lt;&gt;"", 'PNW Barge Rate'!B68,"")</f>
        <v>14.29128</v>
      </c>
      <c r="C43" s="41">
        <f>IF('PNW Barge Rate'!C68&lt;&gt;"",'PNW Barge Rate'!C68,"")</f>
        <v>15.39128</v>
      </c>
      <c r="D43" s="41">
        <f>IF('PNW Barge Rate'!D68&lt;&gt;"",'PNW Barge Rate'!D68,"")</f>
        <v>16.72128</v>
      </c>
      <c r="E43" s="41">
        <f>IF('PNW Barge Rate'!E68&lt;&gt;"",'PNW Barge Rate'!E68,"")</f>
        <v>16.88128</v>
      </c>
      <c r="F43" s="41">
        <f>IF('PNW Barge Rate'!F68&lt;&gt;"",'PNW Barge Rate'!F68,"")</f>
        <v>17.141280000000002</v>
      </c>
      <c r="G43" s="41">
        <f>IF('PNW Barge Rate'!G68&lt;&gt;"",'PNW Barge Rate'!G68,"")</f>
        <v>17.24128</v>
      </c>
      <c r="H43" s="41">
        <f>IF('PNW Barge Rate'!H68&lt;&gt;"",'PNW Barge Rate'!H68,"")</f>
        <v>17.461280000000002</v>
      </c>
      <c r="I43" s="41">
        <f>IF('PNW Barge Rate'!I68&lt;&gt;"",'PNW Barge Rate'!I68,"")</f>
        <v>18.661280000000001</v>
      </c>
      <c r="J43" s="41">
        <f>IF('PNW Barge Rate'!J68&lt;&gt;"",'PNW Barge Rate'!J68,"")</f>
        <v>18.691279999999999</v>
      </c>
      <c r="K43" s="41">
        <f>IF('PNW Barge Rate'!K68&lt;&gt;"",'PNW Barge Rate'!K68,"")</f>
        <v>19.72128</v>
      </c>
      <c r="L43" s="41">
        <f>IF('PNW Barge Rate'!L68&lt;&gt;"",'PNW Barge Rate'!L68,"")</f>
        <v>20.731280000000002</v>
      </c>
      <c r="M43" s="41">
        <f>IF('PNW Barge Rate'!N68&lt;&gt;"",'PNW Barge Rate'!N68,"")</f>
        <v>21.63128</v>
      </c>
    </row>
    <row r="44" spans="1:13" x14ac:dyDescent="0.3">
      <c r="A44" s="3">
        <f>IF('PNW Barge Rate'!A69 &lt;&gt;"",'PNW Barge Rate'!A69,"")</f>
        <v>45839</v>
      </c>
      <c r="B44" s="41">
        <f>IF('PNW Barge Rate'!B69 &lt;&gt;"", 'PNW Barge Rate'!B69,"")</f>
        <v>14.5762</v>
      </c>
      <c r="C44" s="41">
        <f>IF('PNW Barge Rate'!C69&lt;&gt;"",'PNW Barge Rate'!C69,"")</f>
        <v>15.6762</v>
      </c>
      <c r="D44" s="41">
        <f>IF('PNW Barge Rate'!D69&lt;&gt;"",'PNW Barge Rate'!D69,"")</f>
        <v>17.0062</v>
      </c>
      <c r="E44" s="41">
        <f>IF('PNW Barge Rate'!E69&lt;&gt;"",'PNW Barge Rate'!E69,"")</f>
        <v>17.1662</v>
      </c>
      <c r="F44" s="41">
        <f>IF('PNW Barge Rate'!F69&lt;&gt;"",'PNW Barge Rate'!F69,"")</f>
        <v>17.426200000000001</v>
      </c>
      <c r="G44" s="41">
        <f>IF('PNW Barge Rate'!G69&lt;&gt;"",'PNW Barge Rate'!G69,"")</f>
        <v>17.526199999999999</v>
      </c>
      <c r="H44" s="41">
        <f>IF('PNW Barge Rate'!H69&lt;&gt;"",'PNW Barge Rate'!H69,"")</f>
        <v>17.746200000000002</v>
      </c>
      <c r="I44" s="41">
        <f>IF('PNW Barge Rate'!I69&lt;&gt;"",'PNW Barge Rate'!I69,"")</f>
        <v>18.946200000000001</v>
      </c>
      <c r="J44" s="41">
        <f>IF('PNW Barge Rate'!J69&lt;&gt;"",'PNW Barge Rate'!J69,"")</f>
        <v>18.976199999999999</v>
      </c>
      <c r="K44" s="41">
        <f>IF('PNW Barge Rate'!K69&lt;&gt;"",'PNW Barge Rate'!K69,"")</f>
        <v>20.0062</v>
      </c>
      <c r="L44" s="41">
        <f>IF('PNW Barge Rate'!L69&lt;&gt;"",'PNW Barge Rate'!L69,"")</f>
        <v>21.016200000000001</v>
      </c>
      <c r="M44" s="41">
        <f>IF('PNW Barge Rate'!N69&lt;&gt;"",'PNW Barge Rate'!N69,"")</f>
        <v>21.9162</v>
      </c>
    </row>
    <row r="45" spans="1:13" x14ac:dyDescent="0.3">
      <c r="A45" s="3">
        <f>IF('PNW Barge Rate'!A70 &lt;&gt;"",'PNW Barge Rate'!A70,"")</f>
        <v>45870</v>
      </c>
      <c r="B45" s="41">
        <f>IF('PNW Barge Rate'!B70 &lt;&gt;"", 'PNW Barge Rate'!B70,"")</f>
        <v>15.464937000000001</v>
      </c>
      <c r="C45" s="41">
        <f>IF('PNW Barge Rate'!C70&lt;&gt;"",'PNW Barge Rate'!C70,"")</f>
        <v>16.604937</v>
      </c>
      <c r="D45" s="41">
        <f>IF('PNW Barge Rate'!D70&lt;&gt;"",'PNW Barge Rate'!D70,"")</f>
        <v>17.984936999999999</v>
      </c>
      <c r="E45" s="41">
        <f>IF('PNW Barge Rate'!E70&lt;&gt;"",'PNW Barge Rate'!E70,"")</f>
        <v>18.144936999999999</v>
      </c>
      <c r="F45" s="41">
        <f>IF('PNW Barge Rate'!F70&lt;&gt;"",'PNW Barge Rate'!F70,"")</f>
        <v>18.414936999999998</v>
      </c>
      <c r="G45" s="41">
        <f>IF('PNW Barge Rate'!G70&lt;&gt;"",'PNW Barge Rate'!G70,"")</f>
        <v>18.514937</v>
      </c>
      <c r="H45" s="41">
        <f>IF('PNW Barge Rate'!H70&lt;&gt;"",'PNW Barge Rate'!H70,"")</f>
        <v>18.744937</v>
      </c>
      <c r="I45" s="41">
        <f>IF('PNW Barge Rate'!I70&lt;&gt;"",'PNW Barge Rate'!I70,"")</f>
        <v>19.984936999999999</v>
      </c>
      <c r="J45" s="41">
        <f>IF('PNW Barge Rate'!J70&lt;&gt;"",'PNW Barge Rate'!J70,"")</f>
        <v>20.014937</v>
      </c>
      <c r="K45" s="41">
        <f>IF('PNW Barge Rate'!K70&lt;&gt;"",'PNW Barge Rate'!K70,"")</f>
        <v>21.084937</v>
      </c>
      <c r="L45" s="41">
        <f>IF('PNW Barge Rate'!L70&lt;&gt;"",'PNW Barge Rate'!L70,"")</f>
        <v>22.134936999999997</v>
      </c>
      <c r="M45" s="41">
        <f>IF('PNW Barge Rate'!N70&lt;&gt;"",'PNW Barge Rate'!N70,"")</f>
        <v>23.064936999999997</v>
      </c>
    </row>
    <row r="46" spans="1:13" x14ac:dyDescent="0.3">
      <c r="A46" s="3">
        <f>IF('PNW Barge Rate'!A71 &lt;&gt;"",'PNW Barge Rate'!A71,"")</f>
        <v>45901</v>
      </c>
      <c r="B46" s="41">
        <f>IF('PNW Barge Rate'!B71 &lt;&gt;"", 'PNW Barge Rate'!B71,"")</f>
        <v>15.578096</v>
      </c>
      <c r="C46" s="41">
        <f>IF('PNW Barge Rate'!C71&lt;&gt;"",'PNW Barge Rate'!C71,"")</f>
        <v>16.718095999999999</v>
      </c>
      <c r="D46" s="41">
        <f>IF('PNW Barge Rate'!D71&lt;&gt;"",'PNW Barge Rate'!D71,"")</f>
        <v>18.098095999999998</v>
      </c>
      <c r="E46" s="41">
        <f>IF('PNW Barge Rate'!E71&lt;&gt;"",'PNW Barge Rate'!E71,"")</f>
        <v>18.258096000000002</v>
      </c>
      <c r="F46" s="41">
        <f>IF('PNW Barge Rate'!F71&lt;&gt;"",'PNW Barge Rate'!F71,"")</f>
        <v>18.528095999999998</v>
      </c>
      <c r="G46" s="41">
        <f>IF('PNW Barge Rate'!G71&lt;&gt;"",'PNW Barge Rate'!G71,"")</f>
        <v>18.628095999999999</v>
      </c>
      <c r="H46" s="41">
        <f>IF('PNW Barge Rate'!H71&lt;&gt;"",'PNW Barge Rate'!H71,"")</f>
        <v>18.858096</v>
      </c>
      <c r="I46" s="41">
        <f>IF('PNW Barge Rate'!I71&lt;&gt;"",'PNW Barge Rate'!I71,"")</f>
        <v>20.098095999999998</v>
      </c>
      <c r="J46" s="41">
        <f>IF('PNW Barge Rate'!J71&lt;&gt;"",'PNW Barge Rate'!J71,"")</f>
        <v>20.128095999999999</v>
      </c>
      <c r="K46" s="41">
        <f>IF('PNW Barge Rate'!K71&lt;&gt;"",'PNW Barge Rate'!K71,"")</f>
        <v>21.198096</v>
      </c>
      <c r="L46" s="41">
        <f>IF('PNW Barge Rate'!L71&lt;&gt;"",'PNW Barge Rate'!L71,"")</f>
        <v>22.248095999999997</v>
      </c>
      <c r="M46" s="41">
        <f>IF('PNW Barge Rate'!N71&lt;&gt;"",'PNW Barge Rate'!N71,"")</f>
        <v>23.178095999999996</v>
      </c>
    </row>
    <row r="47" spans="1:13" x14ac:dyDescent="0.3">
      <c r="A47" s="3">
        <f>IF('PNW Barge Rate'!A72 &lt;&gt;"",'PNW Barge Rate'!A72,"")</f>
        <v>45931</v>
      </c>
      <c r="B47" s="41">
        <f>IF('PNW Barge Rate'!B72 &lt;&gt;"", 'PNW Barge Rate'!B72,"")</f>
        <v>15.278496000000001</v>
      </c>
      <c r="C47" s="41">
        <f>IF('PNW Barge Rate'!C72&lt;&gt;"",'PNW Barge Rate'!C72,"")</f>
        <v>16.418495999999998</v>
      </c>
      <c r="D47" s="41">
        <f>IF('PNW Barge Rate'!D72&lt;&gt;"",'PNW Barge Rate'!D72,"")</f>
        <v>17.798496</v>
      </c>
      <c r="E47" s="41">
        <f>IF('PNW Barge Rate'!E72&lt;&gt;"",'PNW Barge Rate'!E72,"")</f>
        <v>17.958496</v>
      </c>
      <c r="F47" s="41">
        <f>IF('PNW Barge Rate'!F72&lt;&gt;"",'PNW Barge Rate'!F72,"")</f>
        <v>18.228496</v>
      </c>
      <c r="G47" s="41">
        <f>IF('PNW Barge Rate'!G72&lt;&gt;"",'PNW Barge Rate'!G72,"")</f>
        <v>18.328496000000001</v>
      </c>
      <c r="H47" s="41">
        <f>IF('PNW Barge Rate'!H72&lt;&gt;"",'PNW Barge Rate'!H72,"")</f>
        <v>18.558495999999998</v>
      </c>
      <c r="I47" s="41">
        <f>IF('PNW Barge Rate'!I72&lt;&gt;"",'PNW Barge Rate'!I72,"")</f>
        <v>19.798496</v>
      </c>
      <c r="J47" s="41">
        <f>IF('PNW Barge Rate'!J72&lt;&gt;"",'PNW Barge Rate'!J72,"")</f>
        <v>19.828496000000001</v>
      </c>
      <c r="K47" s="41">
        <f>IF('PNW Barge Rate'!K72&lt;&gt;"",'PNW Barge Rate'!K72,"")</f>
        <v>20.898496000000002</v>
      </c>
      <c r="L47" s="41">
        <f>IF('PNW Barge Rate'!L72&lt;&gt;"",'PNW Barge Rate'!L72,"")</f>
        <v>21.948495999999999</v>
      </c>
      <c r="M47" s="41">
        <f>IF('PNW Barge Rate'!N72&lt;&gt;"",'PNW Barge Rate'!N72,"")</f>
        <v>22.878495999999998</v>
      </c>
    </row>
    <row r="48" spans="1:13" x14ac:dyDescent="0.3">
      <c r="A48" s="3">
        <f>IF('PNW Barge Rate'!A73 &lt;&gt;"",'PNW Barge Rate'!A73,"")</f>
        <v>45962</v>
      </c>
      <c r="B48" s="41">
        <f>IF('PNW Barge Rate'!B73 &lt;&gt;"", 'PNW Barge Rate'!B73,"")</f>
        <v>15.41474</v>
      </c>
      <c r="C48" s="41">
        <f>IF('PNW Barge Rate'!C73&lt;&gt;"",'PNW Barge Rate'!C73,"")</f>
        <v>16.554739999999999</v>
      </c>
      <c r="D48" s="41">
        <f>IF('PNW Barge Rate'!D73&lt;&gt;"",'PNW Barge Rate'!D73,"")</f>
        <v>17.934740000000001</v>
      </c>
      <c r="E48" s="41">
        <f>IF('PNW Barge Rate'!E73&lt;&gt;"",'PNW Barge Rate'!E73,"")</f>
        <v>18.094740000000002</v>
      </c>
      <c r="F48" s="41">
        <f>IF('PNW Barge Rate'!F73&lt;&gt;"",'PNW Barge Rate'!F73,"")</f>
        <v>18.364740000000001</v>
      </c>
      <c r="G48" s="41">
        <f>IF('PNW Barge Rate'!G73&lt;&gt;"",'PNW Barge Rate'!G73,"")</f>
        <v>18.464739999999999</v>
      </c>
      <c r="H48" s="41">
        <f>IF('PNW Barge Rate'!H73&lt;&gt;"",'PNW Barge Rate'!H73,"")</f>
        <v>18.694739999999999</v>
      </c>
      <c r="I48" s="41">
        <f>IF('PNW Barge Rate'!I73&lt;&gt;"",'PNW Barge Rate'!I73,"")</f>
        <v>19.934740000000001</v>
      </c>
      <c r="J48" s="41">
        <f>IF('PNW Barge Rate'!J73&lt;&gt;"",'PNW Barge Rate'!J73,"")</f>
        <v>19.964740000000003</v>
      </c>
      <c r="K48" s="41">
        <f>IF('PNW Barge Rate'!K73&lt;&gt;"",'PNW Barge Rate'!K73,"")</f>
        <v>21.034740000000003</v>
      </c>
      <c r="L48" s="41">
        <f>IF('PNW Barge Rate'!L73&lt;&gt;"",'PNW Barge Rate'!L73,"")</f>
        <v>22.08474</v>
      </c>
      <c r="M48" s="41">
        <f>IF('PNW Barge Rate'!N73&lt;&gt;"",'PNW Barge Rate'!N73,"")</f>
        <v>23.01474</v>
      </c>
    </row>
    <row r="49" spans="1:13" x14ac:dyDescent="0.3">
      <c r="A49" s="3">
        <f>IF('PNW Barge Rate'!A74 &lt;&gt;"",'PNW Barge Rate'!A74,"")</f>
        <v>45992</v>
      </c>
      <c r="B49" s="41">
        <f>IF('PNW Barge Rate'!B74 &lt;&gt;"", 'PNW Barge Rate'!B74,"")</f>
        <v>15.192566000000001</v>
      </c>
      <c r="C49" s="41">
        <f>IF('PNW Barge Rate'!C74&lt;&gt;"",'PNW Barge Rate'!C74,"")</f>
        <v>16.332566</v>
      </c>
      <c r="D49" s="41">
        <f>IF('PNW Barge Rate'!D74&lt;&gt;"",'PNW Barge Rate'!D74,"")</f>
        <v>17.712566000000002</v>
      </c>
      <c r="E49" s="41">
        <f>IF('PNW Barge Rate'!E74&lt;&gt;"",'PNW Barge Rate'!E74,"")</f>
        <v>17.872565999999999</v>
      </c>
      <c r="F49" s="41">
        <f>IF('PNW Barge Rate'!F74&lt;&gt;"",'PNW Barge Rate'!F74,"")</f>
        <v>18.142566000000002</v>
      </c>
      <c r="G49" s="41">
        <f>IF('PNW Barge Rate'!G74&lt;&gt;"",'PNW Barge Rate'!G74,"")</f>
        <v>18.242566</v>
      </c>
      <c r="H49" s="41">
        <f>IF('PNW Barge Rate'!H74&lt;&gt;"",'PNW Barge Rate'!H74,"")</f>
        <v>18.472566</v>
      </c>
      <c r="I49" s="41">
        <f>IF('PNW Barge Rate'!I74&lt;&gt;"",'PNW Barge Rate'!I74,"")</f>
        <v>19.712566000000002</v>
      </c>
      <c r="J49" s="41">
        <f>IF('PNW Barge Rate'!J74&lt;&gt;"",'PNW Barge Rate'!J74,"")</f>
        <v>19.742566000000004</v>
      </c>
      <c r="K49" s="41">
        <f>IF('PNW Barge Rate'!K74&lt;&gt;"",'PNW Barge Rate'!K74,"")</f>
        <v>20.812566000000004</v>
      </c>
      <c r="L49" s="41">
        <f>IF('PNW Barge Rate'!L74&lt;&gt;"",'PNW Barge Rate'!L74,"")</f>
        <v>21.862566000000001</v>
      </c>
      <c r="M49" s="41">
        <f>IF('PNW Barge Rate'!N74&lt;&gt;"",'PNW Barge Rate'!N74,"")</f>
        <v>22.792566000000001</v>
      </c>
    </row>
    <row r="50" spans="1:13" x14ac:dyDescent="0.3">
      <c r="A50" s="3">
        <f>IF('PNW Barge Rate'!A75 &lt;&gt;"",'PNW Barge Rate'!A75,"")</f>
        <v>46023</v>
      </c>
      <c r="B50" s="41">
        <f>IF('PNW Barge Rate'!B75 &lt;&gt;"", 'PNW Barge Rate'!B75,"")</f>
        <v>15.010196000000001</v>
      </c>
      <c r="C50" s="41">
        <f>IF('PNW Barge Rate'!C75&lt;&gt;"",'PNW Barge Rate'!C75,"")</f>
        <v>16.150196000000001</v>
      </c>
      <c r="D50" s="41">
        <f>IF('PNW Barge Rate'!D75&lt;&gt;"",'PNW Barge Rate'!D75,"")</f>
        <v>17.530196</v>
      </c>
      <c r="E50" s="41">
        <f>IF('PNW Barge Rate'!E75&lt;&gt;"",'PNW Barge Rate'!E75,"")</f>
        <v>17.690196</v>
      </c>
      <c r="F50" s="41">
        <f>IF('PNW Barge Rate'!F75&lt;&gt;"",'PNW Barge Rate'!F75,"")</f>
        <v>17.960196</v>
      </c>
      <c r="G50" s="41">
        <f>IF('PNW Barge Rate'!G75&lt;&gt;"",'PNW Barge Rate'!G75,"")</f>
        <v>18.060195999999998</v>
      </c>
      <c r="H50" s="41">
        <f>IF('PNW Barge Rate'!H75&lt;&gt;"",'PNW Barge Rate'!H75,"")</f>
        <v>18.290196000000002</v>
      </c>
      <c r="I50" s="41">
        <f>IF('PNW Barge Rate'!I75&lt;&gt;"",'PNW Barge Rate'!I75,"")</f>
        <v>19.530196</v>
      </c>
      <c r="J50" s="41">
        <f>IF('PNW Barge Rate'!J75&lt;&gt;"",'PNW Barge Rate'!J75,"")</f>
        <v>19.560196000000001</v>
      </c>
      <c r="K50" s="41">
        <f>IF('PNW Barge Rate'!K75&lt;&gt;"",'PNW Barge Rate'!K75,"")</f>
        <v>20.630196000000002</v>
      </c>
      <c r="L50" s="41">
        <f>IF('PNW Barge Rate'!L75&lt;&gt;"",'PNW Barge Rate'!L75,"")</f>
        <v>21.680195999999999</v>
      </c>
      <c r="M50" s="41">
        <f>IF('PNW Barge Rate'!N75&lt;&gt;"",'PNW Barge Rate'!N75,"")</f>
        <v>22.610195999999998</v>
      </c>
    </row>
    <row r="51" spans="1:13" x14ac:dyDescent="0.3">
      <c r="A51" s="3">
        <f>IF('PNW Barge Rate'!A76 &lt;&gt;"",'PNW Barge Rate'!A76,"")</f>
        <v>46054</v>
      </c>
      <c r="B51" s="41">
        <f>IF('PNW Barge Rate'!B76 &lt;&gt;"", 'PNW Barge Rate'!B76,"")</f>
        <v>14.527587</v>
      </c>
      <c r="C51" s="41">
        <f>IF('PNW Barge Rate'!C76&lt;&gt;"",'PNW Barge Rate'!C76,"")</f>
        <v>15.667586999999999</v>
      </c>
      <c r="D51" s="41">
        <f>IF('PNW Barge Rate'!D76&lt;&gt;"",'PNW Barge Rate'!D76,"")</f>
        <v>17.047587</v>
      </c>
      <c r="E51" s="41">
        <f>IF('PNW Barge Rate'!E76&lt;&gt;"",'PNW Barge Rate'!E76,"")</f>
        <v>17.207587</v>
      </c>
      <c r="F51" s="41">
        <f>IF('PNW Barge Rate'!F76&lt;&gt;"",'PNW Barge Rate'!F76,"")</f>
        <v>17.477587</v>
      </c>
      <c r="G51" s="41">
        <f>IF('PNW Barge Rate'!G76&lt;&gt;"",'PNW Barge Rate'!G76,"")</f>
        <v>17.577587000000001</v>
      </c>
      <c r="H51" s="41">
        <f>IF('PNW Barge Rate'!H76&lt;&gt;"",'PNW Barge Rate'!H76,"")</f>
        <v>17.807587000000002</v>
      </c>
      <c r="I51" s="41">
        <f>IF('PNW Barge Rate'!I76&lt;&gt;"",'PNW Barge Rate'!I76,"")</f>
        <v>19.047587</v>
      </c>
      <c r="J51" s="41">
        <f>IF('PNW Barge Rate'!J76&lt;&gt;"",'PNW Barge Rate'!J76,"")</f>
        <v>19.077587000000001</v>
      </c>
      <c r="K51" s="41">
        <f>IF('PNW Barge Rate'!K76&lt;&gt;"",'PNW Barge Rate'!K76,"")</f>
        <v>20.147587000000001</v>
      </c>
      <c r="L51" s="41">
        <f>IF('PNW Barge Rate'!L76&lt;&gt;"",'PNW Barge Rate'!L76,"")</f>
        <v>21.197586999999999</v>
      </c>
      <c r="M51" s="41">
        <f>IF('PNW Barge Rate'!N76&lt;&gt;"",'PNW Barge Rate'!N76,"")</f>
        <v>22.127586999999998</v>
      </c>
    </row>
    <row r="52" spans="1:13" x14ac:dyDescent="0.3">
      <c r="A52" s="3">
        <f>IF('PNW Barge Rate'!A77 &lt;&gt;"",'PNW Barge Rate'!A77,"")</f>
        <v>46082</v>
      </c>
      <c r="B52" s="41">
        <f>IF('PNW Barge Rate'!B77 &lt;&gt;"", 'PNW Barge Rate'!B77,"")</f>
        <v>14.562188000000001</v>
      </c>
      <c r="C52" s="41">
        <f>IF('PNW Barge Rate'!C77&lt;&gt;"",'PNW Barge Rate'!C77,"")</f>
        <v>15.702188</v>
      </c>
      <c r="D52" s="41">
        <f>IF('PNW Barge Rate'!D77&lt;&gt;"",'PNW Barge Rate'!D77,"")</f>
        <v>17.082188000000002</v>
      </c>
      <c r="E52" s="41">
        <f>IF('PNW Barge Rate'!E77&lt;&gt;"",'PNW Barge Rate'!E77,"")</f>
        <v>17.242187999999999</v>
      </c>
      <c r="F52" s="41">
        <f>IF('PNW Barge Rate'!F77&lt;&gt;"",'PNW Barge Rate'!F77,"")</f>
        <v>17.512188000000002</v>
      </c>
      <c r="G52" s="41">
        <f>IF('PNW Barge Rate'!G77&lt;&gt;"",'PNW Barge Rate'!G77,"")</f>
        <v>17.612188</v>
      </c>
      <c r="H52" s="41">
        <f>IF('PNW Barge Rate'!H77&lt;&gt;"",'PNW Barge Rate'!H77,"")</f>
        <v>17.842188</v>
      </c>
      <c r="I52" s="41">
        <f>IF('PNW Barge Rate'!I77&lt;&gt;"",'PNW Barge Rate'!I77,"")</f>
        <v>19.082188000000002</v>
      </c>
      <c r="J52" s="41">
        <f>IF('PNW Barge Rate'!J77&lt;&gt;"",'PNW Barge Rate'!J77,"")</f>
        <v>19.112188000000003</v>
      </c>
      <c r="K52" s="41">
        <f>IF('PNW Barge Rate'!K77&lt;&gt;"",'PNW Barge Rate'!K77,"")</f>
        <v>20.182188000000004</v>
      </c>
      <c r="L52" s="41">
        <f>IF('PNW Barge Rate'!L77&lt;&gt;"",'PNW Barge Rate'!L77,"")</f>
        <v>21.232188000000001</v>
      </c>
      <c r="M52" s="41">
        <f>IF('PNW Barge Rate'!N77&lt;&gt;"",'PNW Barge Rate'!N77,"")</f>
        <v>22.162188</v>
      </c>
    </row>
    <row r="53" spans="1:13" x14ac:dyDescent="0.3">
      <c r="A53" s="3">
        <f>IF('PNW Barge Rate'!A78 &lt;&gt;"",'PNW Barge Rate'!A78,"")</f>
        <v>46113</v>
      </c>
      <c r="B53" s="41">
        <f>IF('PNW Barge Rate'!B78 &lt;&gt;"", 'PNW Barge Rate'!B78,"")</f>
        <v>15.034244000000001</v>
      </c>
      <c r="C53" s="41">
        <f>IF('PNW Barge Rate'!C78&lt;&gt;"",'PNW Barge Rate'!C78,"")</f>
        <v>16.174243999999998</v>
      </c>
      <c r="D53" s="41">
        <f>IF('PNW Barge Rate'!D78&lt;&gt;"",'PNW Barge Rate'!D78,"")</f>
        <v>17.554244000000001</v>
      </c>
      <c r="E53" s="41">
        <f>IF('PNW Barge Rate'!E78&lt;&gt;"",'PNW Barge Rate'!E78,"")</f>
        <v>17.714244000000001</v>
      </c>
      <c r="F53" s="41">
        <f>IF('PNW Barge Rate'!F78&lt;&gt;"",'PNW Barge Rate'!F78,"")</f>
        <v>17.984244</v>
      </c>
      <c r="G53" s="41">
        <f>IF('PNW Barge Rate'!G78&lt;&gt;"",'PNW Barge Rate'!G78,"")</f>
        <v>18.084243999999998</v>
      </c>
      <c r="H53" s="41">
        <f>IF('PNW Barge Rate'!H78&lt;&gt;"",'PNW Barge Rate'!H78,"")</f>
        <v>18.314243999999999</v>
      </c>
      <c r="I53" s="41">
        <f>IF('PNW Barge Rate'!I78&lt;&gt;"",'PNW Barge Rate'!I78,"")</f>
        <v>19.554244000000001</v>
      </c>
      <c r="J53" s="41">
        <f>IF('PNW Barge Rate'!J78&lt;&gt;"",'PNW Barge Rate'!J78,"")</f>
        <v>19.584244000000002</v>
      </c>
      <c r="K53" s="41">
        <f>IF('PNW Barge Rate'!K78&lt;&gt;"",'PNW Barge Rate'!K78,"")</f>
        <v>20.654244000000002</v>
      </c>
      <c r="L53" s="41">
        <f>IF('PNW Barge Rate'!L78&lt;&gt;"",'PNW Barge Rate'!L78,"")</f>
        <v>21.704243999999999</v>
      </c>
      <c r="M53" s="41">
        <f>IF('PNW Barge Rate'!N78&lt;&gt;"",'PNW Barge Rate'!N78,"")</f>
        <v>22.634243999999999</v>
      </c>
    </row>
    <row r="54" spans="1:13" x14ac:dyDescent="0.3">
      <c r="A54" s="3">
        <f>IF('PNW Barge Rate'!A79 &lt;&gt;"",'PNW Barge Rate'!A79,"")</f>
        <v>46143</v>
      </c>
      <c r="B54" s="41">
        <f>IF('PNW Barge Rate'!B79 &lt;&gt;"", 'PNW Barge Rate'!B79,"")</f>
        <v>16.825887999999999</v>
      </c>
      <c r="C54" s="41">
        <f>IF('PNW Barge Rate'!C79&lt;&gt;"",'PNW Barge Rate'!C79,"")</f>
        <v>17.965888</v>
      </c>
      <c r="D54" s="41">
        <f>IF('PNW Barge Rate'!D79&lt;&gt;"",'PNW Barge Rate'!D79,"")</f>
        <v>19.345888000000002</v>
      </c>
      <c r="E54" s="41">
        <f>IF('PNW Barge Rate'!E79&lt;&gt;"",'PNW Barge Rate'!E79,"")</f>
        <v>19.505887999999999</v>
      </c>
      <c r="F54" s="41">
        <f>IF('PNW Barge Rate'!F79&lt;&gt;"",'PNW Barge Rate'!F79,"")</f>
        <v>19.775888000000002</v>
      </c>
      <c r="G54" s="41">
        <f>IF('PNW Barge Rate'!G79&lt;&gt;"",'PNW Barge Rate'!G79,"")</f>
        <v>19.875888</v>
      </c>
      <c r="H54" s="41">
        <f>IF('PNW Barge Rate'!H79&lt;&gt;"",'PNW Barge Rate'!H79,"")</f>
        <v>20.105888</v>
      </c>
      <c r="I54" s="41">
        <f>IF('PNW Barge Rate'!I79&lt;&gt;"",'PNW Barge Rate'!I79,"")</f>
        <v>21.345888000000002</v>
      </c>
      <c r="J54" s="41">
        <f>IF('PNW Barge Rate'!J79&lt;&gt;"",'PNW Barge Rate'!J79,"")</f>
        <v>21.375888000000003</v>
      </c>
      <c r="K54" s="41">
        <f>IF('PNW Barge Rate'!K79&lt;&gt;"",'PNW Barge Rate'!K79,"")</f>
        <v>22.445888000000004</v>
      </c>
      <c r="L54" s="41">
        <f>IF('PNW Barge Rate'!L79&lt;&gt;"",'PNW Barge Rate'!L79,"")</f>
        <v>23.495888000000001</v>
      </c>
      <c r="M54" s="41">
        <f>IF('PNW Barge Rate'!N79&lt;&gt;"",'PNW Barge Rate'!N79,"")</f>
        <v>24.425888</v>
      </c>
    </row>
    <row r="55" spans="1:13" x14ac:dyDescent="0.3">
      <c r="A55" s="3">
        <f>IF('PNW Barge Rate'!A80 &lt;&gt;"",'PNW Barge Rate'!A80,"")</f>
        <v>46174</v>
      </c>
      <c r="B55" s="41">
        <f>IF('PNW Barge Rate'!B80 &lt;&gt;"", 'PNW Barge Rate'!B80,"")</f>
        <v>17.819397000000002</v>
      </c>
      <c r="C55" s="41">
        <f>IF('PNW Barge Rate'!C80&lt;&gt;"",'PNW Barge Rate'!C80,"")</f>
        <v>18.959396999999999</v>
      </c>
      <c r="D55" s="41">
        <f>IF('PNW Barge Rate'!D80&lt;&gt;"",'PNW Barge Rate'!D80,"")</f>
        <v>20.339397000000002</v>
      </c>
      <c r="E55" s="41">
        <f>IF('PNW Barge Rate'!E80&lt;&gt;"",'PNW Barge Rate'!E80,"")</f>
        <v>20.499397000000002</v>
      </c>
      <c r="F55" s="41">
        <f>IF('PNW Barge Rate'!F80&lt;&gt;"",'PNW Barge Rate'!F80,"")</f>
        <v>20.769397000000001</v>
      </c>
      <c r="G55" s="41">
        <f>IF('PNW Barge Rate'!G80&lt;&gt;"",'PNW Barge Rate'!G80,"")</f>
        <v>20.869396999999999</v>
      </c>
      <c r="H55" s="41">
        <f>IF('PNW Barge Rate'!H80&lt;&gt;"",'PNW Barge Rate'!H80,"")</f>
        <v>21.099397</v>
      </c>
      <c r="I55" s="41">
        <f>IF('PNW Barge Rate'!I80&lt;&gt;"",'PNW Barge Rate'!I80,"")</f>
        <v>22.339397000000002</v>
      </c>
      <c r="J55" s="41">
        <f>IF('PNW Barge Rate'!J80&lt;&gt;"",'PNW Barge Rate'!J80,"")</f>
        <v>22.369397000000003</v>
      </c>
      <c r="K55" s="41">
        <f>IF('PNW Barge Rate'!K80&lt;&gt;"",'PNW Barge Rate'!K80,"")</f>
        <v>23.439397000000003</v>
      </c>
      <c r="L55" s="41">
        <f>IF('PNW Barge Rate'!L80&lt;&gt;"",'PNW Barge Rate'!L80,"")</f>
        <v>24.489397</v>
      </c>
      <c r="M55" s="41">
        <f>IF('PNW Barge Rate'!N80&lt;&gt;"",'PNW Barge Rate'!N80,"")</f>
        <v>25.419397</v>
      </c>
    </row>
    <row r="56" spans="1:13" x14ac:dyDescent="0.3">
      <c r="A56" s="3">
        <f>IF('PNW Barge Rate'!A81 &lt;&gt;"",'PNW Barge Rate'!A81,"")</f>
        <v>46204</v>
      </c>
      <c r="B56" s="41">
        <f>IF('PNW Barge Rate'!B81 &lt;&gt;"", 'PNW Barge Rate'!B81,"")</f>
        <v>17.362839999999998</v>
      </c>
      <c r="C56" s="41">
        <f>IF('PNW Barge Rate'!C81&lt;&gt;"",'PNW Barge Rate'!C81,"")</f>
        <v>18.502839999999999</v>
      </c>
      <c r="D56" s="41">
        <f>IF('PNW Barge Rate'!D81&lt;&gt;"",'PNW Barge Rate'!D81,"")</f>
        <v>19.882840000000002</v>
      </c>
      <c r="E56" s="41">
        <f>IF('PNW Barge Rate'!E81&lt;&gt;"",'PNW Barge Rate'!E81,"")</f>
        <v>20.042839999999998</v>
      </c>
      <c r="F56" s="41">
        <f>IF('PNW Barge Rate'!F81&lt;&gt;"",'PNW Barge Rate'!F81,"")</f>
        <v>20.312840000000001</v>
      </c>
      <c r="G56" s="41">
        <f>IF('PNW Barge Rate'!G81&lt;&gt;"",'PNW Barge Rate'!G81,"")</f>
        <v>20.412839999999999</v>
      </c>
      <c r="H56" s="41">
        <f>IF('PNW Barge Rate'!H81&lt;&gt;"",'PNW Barge Rate'!H81,"")</f>
        <v>20.64284</v>
      </c>
      <c r="I56" s="41">
        <f>IF('PNW Barge Rate'!I81&lt;&gt;"",'PNW Barge Rate'!I81,"")</f>
        <v>21.882840000000002</v>
      </c>
      <c r="J56" s="41">
        <f>IF('PNW Barge Rate'!J81&lt;&gt;"",'PNW Barge Rate'!J81,"")</f>
        <v>21.912840000000003</v>
      </c>
      <c r="K56" s="41">
        <f>IF('PNW Barge Rate'!K81&lt;&gt;"",'PNW Barge Rate'!K81,"")</f>
        <v>22.982840000000003</v>
      </c>
      <c r="L56" s="41">
        <f>IF('PNW Barge Rate'!L81&lt;&gt;"",'PNW Barge Rate'!L81,"")</f>
        <v>24.03284</v>
      </c>
      <c r="M56" s="41">
        <f>IF('PNW Barge Rate'!N81&lt;&gt;"",'PNW Barge Rate'!N81,"")</f>
        <v>24.96284</v>
      </c>
    </row>
    <row r="57" spans="1:13" x14ac:dyDescent="0.3">
      <c r="A57" s="3" t="str">
        <f>IF('PNW Barge Rate'!A82 &lt;&gt;"",'PNW Barge Rate'!A82,"")</f>
        <v/>
      </c>
      <c r="B57" s="41" t="str">
        <f>IF('PNW Barge Rate'!B82 &lt;&gt;"", 'PNW Barge Rate'!B82,"")</f>
        <v/>
      </c>
      <c r="C57" s="41" t="str">
        <f>IF('PNW Barge Rate'!C82&lt;&gt;"",'PNW Barge Rate'!C82,"")</f>
        <v/>
      </c>
      <c r="D57" s="41" t="str">
        <f>IF('PNW Barge Rate'!D82&lt;&gt;"",'PNW Barge Rate'!D82,"")</f>
        <v/>
      </c>
      <c r="E57" s="41" t="str">
        <f>IF('PNW Barge Rate'!E82&lt;&gt;"",'PNW Barge Rate'!E82,"")</f>
        <v/>
      </c>
      <c r="F57" s="41" t="str">
        <f>IF('PNW Barge Rate'!F82&lt;&gt;"",'PNW Barge Rate'!F82,"")</f>
        <v/>
      </c>
      <c r="G57" s="41" t="str">
        <f>IF('PNW Barge Rate'!G82&lt;&gt;"",'PNW Barge Rate'!G82,"")</f>
        <v/>
      </c>
      <c r="H57" s="41" t="str">
        <f>IF('PNW Barge Rate'!H82&lt;&gt;"",'PNW Barge Rate'!H82,"")</f>
        <v/>
      </c>
      <c r="I57" s="41" t="str">
        <f>IF('PNW Barge Rate'!I82&lt;&gt;"",'PNW Barge Rate'!I82,"")</f>
        <v/>
      </c>
      <c r="J57" s="41" t="str">
        <f>IF('PNW Barge Rate'!J82&lt;&gt;"",'PNW Barge Rate'!J82,"")</f>
        <v/>
      </c>
      <c r="K57" s="41" t="str">
        <f>IF('PNW Barge Rate'!K82&lt;&gt;"",'PNW Barge Rate'!K82,"")</f>
        <v/>
      </c>
      <c r="L57" s="41" t="str">
        <f>IF('PNW Barge Rate'!L82&lt;&gt;"",'PNW Barge Rate'!L82,"")</f>
        <v/>
      </c>
      <c r="M57" s="41" t="str">
        <f>IF('PNW Barge Rate'!N82&lt;&gt;"",'PNW Barge Rate'!N82,"")</f>
        <v/>
      </c>
    </row>
    <row r="58" spans="1:13" x14ac:dyDescent="0.3">
      <c r="A58" s="3" t="str">
        <f>IF('PNW Barge Rate'!A83 &lt;&gt;"",'PNW Barge Rate'!A83,"")</f>
        <v/>
      </c>
      <c r="B58" s="41" t="str">
        <f>IF('PNW Barge Rate'!B83 &lt;&gt;"", 'PNW Barge Rate'!B83,"")</f>
        <v/>
      </c>
      <c r="C58" s="41" t="str">
        <f>IF('PNW Barge Rate'!C83&lt;&gt;"",'PNW Barge Rate'!C83,"")</f>
        <v/>
      </c>
      <c r="D58" s="41" t="str">
        <f>IF('PNW Barge Rate'!D83&lt;&gt;"",'PNW Barge Rate'!D83,"")</f>
        <v/>
      </c>
      <c r="E58" s="41" t="str">
        <f>IF('PNW Barge Rate'!E83&lt;&gt;"",'PNW Barge Rate'!E83,"")</f>
        <v/>
      </c>
      <c r="F58" s="41" t="str">
        <f>IF('PNW Barge Rate'!F83&lt;&gt;"",'PNW Barge Rate'!F83,"")</f>
        <v/>
      </c>
      <c r="G58" s="41" t="str">
        <f>IF('PNW Barge Rate'!G83&lt;&gt;"",'PNW Barge Rate'!G83,"")</f>
        <v/>
      </c>
      <c r="H58" s="41" t="str">
        <f>IF('PNW Barge Rate'!H83&lt;&gt;"",'PNW Barge Rate'!H83,"")</f>
        <v/>
      </c>
      <c r="I58" s="41" t="str">
        <f>IF('PNW Barge Rate'!I83&lt;&gt;"",'PNW Barge Rate'!I83,"")</f>
        <v/>
      </c>
      <c r="J58" s="41" t="str">
        <f>IF('PNW Barge Rate'!J83&lt;&gt;"",'PNW Barge Rate'!J83,"")</f>
        <v/>
      </c>
      <c r="K58" s="41" t="str">
        <f>IF('PNW Barge Rate'!K83&lt;&gt;"",'PNW Barge Rate'!K83,"")</f>
        <v/>
      </c>
      <c r="L58" s="41" t="str">
        <f>IF('PNW Barge Rate'!L83&lt;&gt;"",'PNW Barge Rate'!L83,"")</f>
        <v/>
      </c>
      <c r="M58" s="41" t="str">
        <f>IF('PNW Barge Rate'!N83&lt;&gt;"",'PNW Barge Rate'!N83,"")</f>
        <v/>
      </c>
    </row>
    <row r="59" spans="1:13" x14ac:dyDescent="0.3">
      <c r="A59" s="3" t="str">
        <f>IF('PNW Barge Rate'!A84 &lt;&gt;"",'PNW Barge Rate'!A84,"")</f>
        <v/>
      </c>
      <c r="B59" s="41" t="str">
        <f>IF('PNW Barge Rate'!B84 &lt;&gt;"", 'PNW Barge Rate'!B84,"")</f>
        <v/>
      </c>
      <c r="C59" s="41" t="str">
        <f>IF('PNW Barge Rate'!C84&lt;&gt;"",'PNW Barge Rate'!C84,"")</f>
        <v/>
      </c>
      <c r="D59" s="41" t="str">
        <f>IF('PNW Barge Rate'!D84&lt;&gt;"",'PNW Barge Rate'!D84,"")</f>
        <v/>
      </c>
      <c r="E59" s="41" t="str">
        <f>IF('PNW Barge Rate'!E84&lt;&gt;"",'PNW Barge Rate'!E84,"")</f>
        <v/>
      </c>
      <c r="F59" s="41" t="str">
        <f>IF('PNW Barge Rate'!F84&lt;&gt;"",'PNW Barge Rate'!F84,"")</f>
        <v/>
      </c>
      <c r="G59" s="41" t="str">
        <f>IF('PNW Barge Rate'!G84&lt;&gt;"",'PNW Barge Rate'!G84,"")</f>
        <v/>
      </c>
      <c r="H59" s="41" t="str">
        <f>IF('PNW Barge Rate'!H84&lt;&gt;"",'PNW Barge Rate'!H84,"")</f>
        <v/>
      </c>
      <c r="I59" s="41" t="str">
        <f>IF('PNW Barge Rate'!I84&lt;&gt;"",'PNW Barge Rate'!I84,"")</f>
        <v/>
      </c>
      <c r="J59" s="41" t="str">
        <f>IF('PNW Barge Rate'!J84&lt;&gt;"",'PNW Barge Rate'!J84,"")</f>
        <v/>
      </c>
      <c r="K59" s="41" t="str">
        <f>IF('PNW Barge Rate'!K84&lt;&gt;"",'PNW Barge Rate'!K84,"")</f>
        <v/>
      </c>
      <c r="L59" s="41" t="str">
        <f>IF('PNW Barge Rate'!L84&lt;&gt;"",'PNW Barge Rate'!L84,"")</f>
        <v/>
      </c>
      <c r="M59" s="41" t="str">
        <f>IF('PNW Barge Rate'!N84&lt;&gt;"",'PNW Barge Rate'!N84,"")</f>
        <v/>
      </c>
    </row>
    <row r="60" spans="1:13" x14ac:dyDescent="0.3">
      <c r="A60" s="3" t="str">
        <f>IF('PNW Barge Rate'!A85 &lt;&gt;"",'PNW Barge Rate'!A85,"")</f>
        <v/>
      </c>
      <c r="B60" s="41" t="str">
        <f>IF('PNW Barge Rate'!B85 &lt;&gt;"", 'PNW Barge Rate'!B85,"")</f>
        <v/>
      </c>
      <c r="C60" s="41" t="str">
        <f>IF('PNW Barge Rate'!C85&lt;&gt;"",'PNW Barge Rate'!C85,"")</f>
        <v/>
      </c>
      <c r="D60" s="41" t="str">
        <f>IF('PNW Barge Rate'!D85&lt;&gt;"",'PNW Barge Rate'!D85,"")</f>
        <v/>
      </c>
      <c r="E60" s="41" t="str">
        <f>IF('PNW Barge Rate'!E85&lt;&gt;"",'PNW Barge Rate'!E85,"")</f>
        <v/>
      </c>
      <c r="F60" s="41" t="str">
        <f>IF('PNW Barge Rate'!F85&lt;&gt;"",'PNW Barge Rate'!F85,"")</f>
        <v/>
      </c>
      <c r="G60" s="41" t="str">
        <f>IF('PNW Barge Rate'!G85&lt;&gt;"",'PNW Barge Rate'!G85,"")</f>
        <v/>
      </c>
      <c r="H60" s="41" t="str">
        <f>IF('PNW Barge Rate'!H85&lt;&gt;"",'PNW Barge Rate'!H85,"")</f>
        <v/>
      </c>
      <c r="I60" s="41" t="str">
        <f>IF('PNW Barge Rate'!I85&lt;&gt;"",'PNW Barge Rate'!I85,"")</f>
        <v/>
      </c>
      <c r="J60" s="41" t="str">
        <f>IF('PNW Barge Rate'!J85&lt;&gt;"",'PNW Barge Rate'!J85,"")</f>
        <v/>
      </c>
      <c r="K60" s="41" t="str">
        <f>IF('PNW Barge Rate'!K85&lt;&gt;"",'PNW Barge Rate'!K85,"")</f>
        <v/>
      </c>
      <c r="L60" s="41" t="str">
        <f>IF('PNW Barge Rate'!L85&lt;&gt;"",'PNW Barge Rate'!L85,"")</f>
        <v/>
      </c>
      <c r="M60" s="41" t="str">
        <f>IF('PNW Barge Rate'!N85&lt;&gt;"",'PNW Barge Rate'!N85,"")</f>
        <v/>
      </c>
    </row>
    <row r="61" spans="1:13" x14ac:dyDescent="0.3">
      <c r="A61" s="3" t="str">
        <f>IF('PNW Barge Rate'!A86 &lt;&gt;"",'PNW Barge Rate'!A86,"")</f>
        <v/>
      </c>
      <c r="B61" s="41" t="str">
        <f>IF('PNW Barge Rate'!B86 &lt;&gt;"", 'PNW Barge Rate'!B86,"")</f>
        <v/>
      </c>
      <c r="C61" s="41" t="str">
        <f>IF('PNW Barge Rate'!C86&lt;&gt;"",'PNW Barge Rate'!C86,"")</f>
        <v/>
      </c>
      <c r="D61" s="41" t="str">
        <f>IF('PNW Barge Rate'!D86&lt;&gt;"",'PNW Barge Rate'!D86,"")</f>
        <v/>
      </c>
      <c r="E61" s="41" t="str">
        <f>IF('PNW Barge Rate'!E86&lt;&gt;"",'PNW Barge Rate'!E86,"")</f>
        <v/>
      </c>
      <c r="F61" s="41" t="str">
        <f>IF('PNW Barge Rate'!F86&lt;&gt;"",'PNW Barge Rate'!F86,"")</f>
        <v/>
      </c>
      <c r="G61" s="41" t="str">
        <f>IF('PNW Barge Rate'!G86&lt;&gt;"",'PNW Barge Rate'!G86,"")</f>
        <v/>
      </c>
      <c r="H61" s="41" t="str">
        <f>IF('PNW Barge Rate'!H86&lt;&gt;"",'PNW Barge Rate'!H86,"")</f>
        <v/>
      </c>
      <c r="I61" s="41" t="str">
        <f>IF('PNW Barge Rate'!I86&lt;&gt;"",'PNW Barge Rate'!I86,"")</f>
        <v/>
      </c>
      <c r="J61" s="41" t="str">
        <f>IF('PNW Barge Rate'!J86&lt;&gt;"",'PNW Barge Rate'!J86,"")</f>
        <v/>
      </c>
      <c r="K61" s="41" t="str">
        <f>IF('PNW Barge Rate'!K86&lt;&gt;"",'PNW Barge Rate'!K86,"")</f>
        <v/>
      </c>
      <c r="L61" s="41" t="str">
        <f>IF('PNW Barge Rate'!L86&lt;&gt;"",'PNW Barge Rate'!L86,"")</f>
        <v/>
      </c>
      <c r="M61" s="41" t="str">
        <f>IF('PNW Barge Rate'!N86&lt;&gt;"",'PNW Barge Rate'!N86,"")</f>
        <v/>
      </c>
    </row>
    <row r="62" spans="1:13" x14ac:dyDescent="0.3">
      <c r="A62" s="3" t="str">
        <f>IF('PNW Barge Rate'!A87 &lt;&gt;"",'PNW Barge Rate'!A87,"")</f>
        <v/>
      </c>
      <c r="B62" s="41" t="str">
        <f>IF('PNW Barge Rate'!B87 &lt;&gt;"", 'PNW Barge Rate'!B87,"")</f>
        <v/>
      </c>
      <c r="C62" s="41" t="str">
        <f>IF('PNW Barge Rate'!C87&lt;&gt;"",'PNW Barge Rate'!C87,"")</f>
        <v/>
      </c>
      <c r="D62" s="41" t="str">
        <f>IF('PNW Barge Rate'!D87&lt;&gt;"",'PNW Barge Rate'!D87,"")</f>
        <v/>
      </c>
      <c r="E62" s="41" t="str">
        <f>IF('PNW Barge Rate'!E87&lt;&gt;"",'PNW Barge Rate'!E87,"")</f>
        <v/>
      </c>
      <c r="F62" s="41" t="str">
        <f>IF('PNW Barge Rate'!F87&lt;&gt;"",'PNW Barge Rate'!F87,"")</f>
        <v/>
      </c>
      <c r="G62" s="41" t="str">
        <f>IF('PNW Barge Rate'!G87&lt;&gt;"",'PNW Barge Rate'!G87,"")</f>
        <v/>
      </c>
      <c r="H62" s="41" t="str">
        <f>IF('PNW Barge Rate'!H87&lt;&gt;"",'PNW Barge Rate'!H87,"")</f>
        <v/>
      </c>
      <c r="I62" s="41" t="str">
        <f>IF('PNW Barge Rate'!I87&lt;&gt;"",'PNW Barge Rate'!I87,"")</f>
        <v/>
      </c>
      <c r="J62" s="41" t="str">
        <f>IF('PNW Barge Rate'!J87&lt;&gt;"",'PNW Barge Rate'!J87,"")</f>
        <v/>
      </c>
      <c r="K62" s="41" t="str">
        <f>IF('PNW Barge Rate'!K87&lt;&gt;"",'PNW Barge Rate'!K87,"")</f>
        <v/>
      </c>
      <c r="L62" s="41" t="str">
        <f>IF('PNW Barge Rate'!L87&lt;&gt;"",'PNW Barge Rate'!L87,"")</f>
        <v/>
      </c>
      <c r="M62" s="41" t="str">
        <f>IF('PNW Barge Rate'!N87&lt;&gt;"",'PNW Barge Rate'!N87,"")</f>
        <v/>
      </c>
    </row>
    <row r="63" spans="1:13" x14ac:dyDescent="0.3">
      <c r="A63" s="3" t="str">
        <f>IF('PNW Barge Rate'!A88 &lt;&gt;"",'PNW Barge Rate'!A88,"")</f>
        <v/>
      </c>
      <c r="B63" s="41" t="str">
        <f>IF('PNW Barge Rate'!B88 &lt;&gt;"", 'PNW Barge Rate'!B88,"")</f>
        <v/>
      </c>
      <c r="C63" s="41" t="str">
        <f>IF('PNW Barge Rate'!C88&lt;&gt;"",'PNW Barge Rate'!C88,"")</f>
        <v/>
      </c>
      <c r="D63" s="41" t="str">
        <f>IF('PNW Barge Rate'!D88&lt;&gt;"",'PNW Barge Rate'!D88,"")</f>
        <v/>
      </c>
      <c r="E63" s="41" t="str">
        <f>IF('PNW Barge Rate'!E88&lt;&gt;"",'PNW Barge Rate'!E88,"")</f>
        <v/>
      </c>
      <c r="F63" s="41" t="str">
        <f>IF('PNW Barge Rate'!F88&lt;&gt;"",'PNW Barge Rate'!F88,"")</f>
        <v/>
      </c>
      <c r="G63" s="41" t="str">
        <f>IF('PNW Barge Rate'!G88&lt;&gt;"",'PNW Barge Rate'!G88,"")</f>
        <v/>
      </c>
      <c r="H63" s="41" t="str">
        <f>IF('PNW Barge Rate'!H88&lt;&gt;"",'PNW Barge Rate'!H88,"")</f>
        <v/>
      </c>
      <c r="I63" s="41" t="str">
        <f>IF('PNW Barge Rate'!I88&lt;&gt;"",'PNW Barge Rate'!I88,"")</f>
        <v/>
      </c>
      <c r="J63" s="41" t="str">
        <f>IF('PNW Barge Rate'!J88&lt;&gt;"",'PNW Barge Rate'!J88,"")</f>
        <v/>
      </c>
      <c r="K63" s="41" t="str">
        <f>IF('PNW Barge Rate'!K88&lt;&gt;"",'PNW Barge Rate'!K88,"")</f>
        <v/>
      </c>
      <c r="L63" s="41" t="str">
        <f>IF('PNW Barge Rate'!L88&lt;&gt;"",'PNW Barge Rate'!L88,"")</f>
        <v/>
      </c>
      <c r="M63" s="41" t="str">
        <f>IF('PNW Barge Rate'!N88&lt;&gt;"",'PNW Barge Rate'!N88,"")</f>
        <v/>
      </c>
    </row>
    <row r="64" spans="1:13" x14ac:dyDescent="0.3">
      <c r="A64" s="3" t="str">
        <f>IF('PNW Barge Rate'!A89 &lt;&gt;"",'PNW Barge Rate'!A89,"")</f>
        <v/>
      </c>
      <c r="B64" s="41" t="str">
        <f>IF('PNW Barge Rate'!B89 &lt;&gt;"", 'PNW Barge Rate'!B89,"")</f>
        <v/>
      </c>
      <c r="C64" s="41" t="str">
        <f>IF('PNW Barge Rate'!C89&lt;&gt;"",'PNW Barge Rate'!C89,"")</f>
        <v/>
      </c>
      <c r="D64" s="41" t="str">
        <f>IF('PNW Barge Rate'!D89&lt;&gt;"",'PNW Barge Rate'!D89,"")</f>
        <v/>
      </c>
      <c r="E64" s="41" t="str">
        <f>IF('PNW Barge Rate'!E89&lt;&gt;"",'PNW Barge Rate'!E89,"")</f>
        <v/>
      </c>
      <c r="F64" s="41" t="str">
        <f>IF('PNW Barge Rate'!F89&lt;&gt;"",'PNW Barge Rate'!F89,"")</f>
        <v/>
      </c>
      <c r="G64" s="41" t="str">
        <f>IF('PNW Barge Rate'!G89&lt;&gt;"",'PNW Barge Rate'!G89,"")</f>
        <v/>
      </c>
      <c r="H64" s="41" t="str">
        <f>IF('PNW Barge Rate'!H89&lt;&gt;"",'PNW Barge Rate'!H89,"")</f>
        <v/>
      </c>
      <c r="I64" s="41" t="str">
        <f>IF('PNW Barge Rate'!I89&lt;&gt;"",'PNW Barge Rate'!I89,"")</f>
        <v/>
      </c>
      <c r="J64" s="41" t="str">
        <f>IF('PNW Barge Rate'!J89&lt;&gt;"",'PNW Barge Rate'!J89,"")</f>
        <v/>
      </c>
      <c r="K64" s="41" t="str">
        <f>IF('PNW Barge Rate'!K89&lt;&gt;"",'PNW Barge Rate'!K89,"")</f>
        <v/>
      </c>
      <c r="L64" s="41" t="str">
        <f>IF('PNW Barge Rate'!L89&lt;&gt;"",'PNW Barge Rate'!L89,"")</f>
        <v/>
      </c>
      <c r="M64" s="41" t="str">
        <f>IF('PNW Barge Rate'!N89&lt;&gt;"",'PNW Barge Rate'!N89,"")</f>
        <v/>
      </c>
    </row>
    <row r="65" spans="1:13" x14ac:dyDescent="0.3">
      <c r="A65" s="3" t="str">
        <f>IF('PNW Barge Rate'!A90 &lt;&gt;"",'PNW Barge Rate'!A90,"")</f>
        <v/>
      </c>
      <c r="B65" s="41" t="str">
        <f>IF('PNW Barge Rate'!B90 &lt;&gt;"", 'PNW Barge Rate'!B90,"")</f>
        <v/>
      </c>
      <c r="C65" s="41" t="str">
        <f>IF('PNW Barge Rate'!C90&lt;&gt;"",'PNW Barge Rate'!C90,"")</f>
        <v/>
      </c>
      <c r="D65" s="41" t="str">
        <f>IF('PNW Barge Rate'!D90&lt;&gt;"",'PNW Barge Rate'!D90,"")</f>
        <v/>
      </c>
      <c r="E65" s="41" t="str">
        <f>IF('PNW Barge Rate'!E90&lt;&gt;"",'PNW Barge Rate'!E90,"")</f>
        <v/>
      </c>
      <c r="F65" s="41" t="str">
        <f>IF('PNW Barge Rate'!F90&lt;&gt;"",'PNW Barge Rate'!F90,"")</f>
        <v/>
      </c>
      <c r="G65" s="41" t="str">
        <f>IF('PNW Barge Rate'!G90&lt;&gt;"",'PNW Barge Rate'!G90,"")</f>
        <v/>
      </c>
      <c r="H65" s="41" t="str">
        <f>IF('PNW Barge Rate'!H90&lt;&gt;"",'PNW Barge Rate'!H90,"")</f>
        <v/>
      </c>
      <c r="I65" s="41" t="str">
        <f>IF('PNW Barge Rate'!I90&lt;&gt;"",'PNW Barge Rate'!I90,"")</f>
        <v/>
      </c>
      <c r="J65" s="41" t="str">
        <f>IF('PNW Barge Rate'!J90&lt;&gt;"",'PNW Barge Rate'!J90,"")</f>
        <v/>
      </c>
      <c r="K65" s="41" t="str">
        <f>IF('PNW Barge Rate'!K90&lt;&gt;"",'PNW Barge Rate'!K90,"")</f>
        <v/>
      </c>
      <c r="L65" s="41" t="str">
        <f>IF('PNW Barge Rate'!L90&lt;&gt;"",'PNW Barge Rate'!L90,"")</f>
        <v/>
      </c>
      <c r="M65" s="41" t="str">
        <f>IF('PNW Barge Rate'!N90&lt;&gt;"",'PNW Barge Rate'!N90,"")</f>
        <v/>
      </c>
    </row>
    <row r="66" spans="1:13" x14ac:dyDescent="0.3">
      <c r="A66" s="3" t="str">
        <f>IF('PNW Barge Rate'!A91 &lt;&gt;"",'PNW Barge Rate'!A91,"")</f>
        <v/>
      </c>
      <c r="B66" s="41" t="str">
        <f>IF('PNW Barge Rate'!B91 &lt;&gt;"", 'PNW Barge Rate'!B91,"")</f>
        <v/>
      </c>
      <c r="C66" s="41" t="str">
        <f>IF('PNW Barge Rate'!C91&lt;&gt;"",'PNW Barge Rate'!C91,"")</f>
        <v/>
      </c>
      <c r="D66" s="41" t="str">
        <f>IF('PNW Barge Rate'!D91&lt;&gt;"",'PNW Barge Rate'!D91,"")</f>
        <v/>
      </c>
      <c r="E66" s="41" t="str">
        <f>IF('PNW Barge Rate'!E91&lt;&gt;"",'PNW Barge Rate'!E91,"")</f>
        <v/>
      </c>
      <c r="F66" s="41" t="str">
        <f>IF('PNW Barge Rate'!F91&lt;&gt;"",'PNW Barge Rate'!F91,"")</f>
        <v/>
      </c>
      <c r="G66" s="41" t="str">
        <f>IF('PNW Barge Rate'!G91&lt;&gt;"",'PNW Barge Rate'!G91,"")</f>
        <v/>
      </c>
      <c r="H66" s="41" t="str">
        <f>IF('PNW Barge Rate'!H91&lt;&gt;"",'PNW Barge Rate'!H91,"")</f>
        <v/>
      </c>
      <c r="I66" s="41" t="str">
        <f>IF('PNW Barge Rate'!I91&lt;&gt;"",'PNW Barge Rate'!I91,"")</f>
        <v/>
      </c>
      <c r="J66" s="41" t="str">
        <f>IF('PNW Barge Rate'!J91&lt;&gt;"",'PNW Barge Rate'!J91,"")</f>
        <v/>
      </c>
      <c r="K66" s="41" t="str">
        <f>IF('PNW Barge Rate'!K91&lt;&gt;"",'PNW Barge Rate'!K91,"")</f>
        <v/>
      </c>
      <c r="L66" s="41" t="str">
        <f>IF('PNW Barge Rate'!L91&lt;&gt;"",'PNW Barge Rate'!L91,"")</f>
        <v/>
      </c>
      <c r="M66" s="41" t="str">
        <f>IF('PNW Barge Rate'!N91&lt;&gt;"",'PNW Barge Rate'!N91,"")</f>
        <v/>
      </c>
    </row>
    <row r="67" spans="1:13" x14ac:dyDescent="0.3">
      <c r="A67" s="3" t="str">
        <f>IF('PNW Barge Rate'!A92 &lt;&gt;"",'PNW Barge Rate'!A92,"")</f>
        <v/>
      </c>
      <c r="B67" s="41" t="str">
        <f>IF('PNW Barge Rate'!B92 &lt;&gt;"", 'PNW Barge Rate'!B92,"")</f>
        <v/>
      </c>
      <c r="C67" s="41" t="str">
        <f>IF('PNW Barge Rate'!C92&lt;&gt;"",'PNW Barge Rate'!C92,"")</f>
        <v/>
      </c>
      <c r="D67" s="41" t="str">
        <f>IF('PNW Barge Rate'!D92&lt;&gt;"",'PNW Barge Rate'!D92,"")</f>
        <v/>
      </c>
      <c r="E67" s="41" t="str">
        <f>IF('PNW Barge Rate'!E92&lt;&gt;"",'PNW Barge Rate'!E92,"")</f>
        <v/>
      </c>
      <c r="F67" s="41" t="str">
        <f>IF('PNW Barge Rate'!F92&lt;&gt;"",'PNW Barge Rate'!F92,"")</f>
        <v/>
      </c>
      <c r="G67" s="41" t="str">
        <f>IF('PNW Barge Rate'!G92&lt;&gt;"",'PNW Barge Rate'!G92,"")</f>
        <v/>
      </c>
      <c r="H67" s="41" t="str">
        <f>IF('PNW Barge Rate'!H92&lt;&gt;"",'PNW Barge Rate'!H92,"")</f>
        <v/>
      </c>
      <c r="I67" s="41" t="str">
        <f>IF('PNW Barge Rate'!I92&lt;&gt;"",'PNW Barge Rate'!I92,"")</f>
        <v/>
      </c>
      <c r="J67" s="41" t="str">
        <f>IF('PNW Barge Rate'!J92&lt;&gt;"",'PNW Barge Rate'!J92,"")</f>
        <v/>
      </c>
      <c r="K67" s="41" t="str">
        <f>IF('PNW Barge Rate'!K92&lt;&gt;"",'PNW Barge Rate'!K92,"")</f>
        <v/>
      </c>
      <c r="L67" s="41" t="str">
        <f>IF('PNW Barge Rate'!L92&lt;&gt;"",'PNW Barge Rate'!L92,"")</f>
        <v/>
      </c>
      <c r="M67" s="41" t="str">
        <f>IF('PNW Barge Rate'!N92&lt;&gt;"",'PNW Barge Rate'!N92,"")</f>
        <v/>
      </c>
    </row>
    <row r="68" spans="1:13" x14ac:dyDescent="0.3">
      <c r="A68" s="3" t="str">
        <f>IF('PNW Barge Rate'!A93 &lt;&gt;"",'PNW Barge Rate'!A93,"")</f>
        <v/>
      </c>
      <c r="B68" s="41" t="str">
        <f>IF('PNW Barge Rate'!B93 &lt;&gt;"", 'PNW Barge Rate'!B93,"")</f>
        <v/>
      </c>
      <c r="C68" s="41" t="str">
        <f>IF('PNW Barge Rate'!C93&lt;&gt;"",'PNW Barge Rate'!C93,"")</f>
        <v/>
      </c>
      <c r="D68" s="41" t="str">
        <f>IF('PNW Barge Rate'!D93&lt;&gt;"",'PNW Barge Rate'!D93,"")</f>
        <v/>
      </c>
      <c r="E68" s="41" t="str">
        <f>IF('PNW Barge Rate'!E93&lt;&gt;"",'PNW Barge Rate'!E93,"")</f>
        <v/>
      </c>
      <c r="F68" s="41" t="str">
        <f>IF('PNW Barge Rate'!F93&lt;&gt;"",'PNW Barge Rate'!F93,"")</f>
        <v/>
      </c>
      <c r="G68" s="41" t="str">
        <f>IF('PNW Barge Rate'!G93&lt;&gt;"",'PNW Barge Rate'!G93,"")</f>
        <v/>
      </c>
      <c r="H68" s="41" t="str">
        <f>IF('PNW Barge Rate'!H93&lt;&gt;"",'PNW Barge Rate'!H93,"")</f>
        <v/>
      </c>
      <c r="I68" s="41" t="str">
        <f>IF('PNW Barge Rate'!I93&lt;&gt;"",'PNW Barge Rate'!I93,"")</f>
        <v/>
      </c>
      <c r="J68" s="41" t="str">
        <f>IF('PNW Barge Rate'!J93&lt;&gt;"",'PNW Barge Rate'!J93,"")</f>
        <v/>
      </c>
      <c r="K68" s="41" t="str">
        <f>IF('PNW Barge Rate'!K93&lt;&gt;"",'PNW Barge Rate'!K93,"")</f>
        <v/>
      </c>
      <c r="L68" s="41" t="str">
        <f>IF('PNW Barge Rate'!L93&lt;&gt;"",'PNW Barge Rate'!L93,"")</f>
        <v/>
      </c>
      <c r="M68" s="41" t="str">
        <f>IF('PNW Barge Rate'!N93&lt;&gt;"",'PNW Barge Rate'!N93,"")</f>
        <v/>
      </c>
    </row>
    <row r="69" spans="1:13" x14ac:dyDescent="0.3">
      <c r="A69" s="3" t="str">
        <f>IF('PNW Barge Rate'!A94 &lt;&gt;"",'PNW Barge Rate'!A94,"")</f>
        <v/>
      </c>
      <c r="B69" s="41" t="str">
        <f>IF('PNW Barge Rate'!B94 &lt;&gt;"", 'PNW Barge Rate'!B94,"")</f>
        <v/>
      </c>
      <c r="C69" s="41" t="str">
        <f>IF('PNW Barge Rate'!C94&lt;&gt;"",'PNW Barge Rate'!C94,"")</f>
        <v/>
      </c>
      <c r="D69" s="41" t="str">
        <f>IF('PNW Barge Rate'!D94&lt;&gt;"",'PNW Barge Rate'!D94,"")</f>
        <v/>
      </c>
      <c r="E69" s="41" t="str">
        <f>IF('PNW Barge Rate'!E94&lt;&gt;"",'PNW Barge Rate'!E94,"")</f>
        <v/>
      </c>
      <c r="F69" s="41" t="str">
        <f>IF('PNW Barge Rate'!F94&lt;&gt;"",'PNW Barge Rate'!F94,"")</f>
        <v/>
      </c>
      <c r="G69" s="41" t="str">
        <f>IF('PNW Barge Rate'!G94&lt;&gt;"",'PNW Barge Rate'!G94,"")</f>
        <v/>
      </c>
      <c r="H69" s="41" t="str">
        <f>IF('PNW Barge Rate'!H94&lt;&gt;"",'PNW Barge Rate'!H94,"")</f>
        <v/>
      </c>
      <c r="I69" s="41" t="str">
        <f>IF('PNW Barge Rate'!I94&lt;&gt;"",'PNW Barge Rate'!I94,"")</f>
        <v/>
      </c>
      <c r="J69" s="41" t="str">
        <f>IF('PNW Barge Rate'!J94&lt;&gt;"",'PNW Barge Rate'!J94,"")</f>
        <v/>
      </c>
      <c r="K69" s="41" t="str">
        <f>IF('PNW Barge Rate'!K94&lt;&gt;"",'PNW Barge Rate'!K94,"")</f>
        <v/>
      </c>
      <c r="L69" s="41" t="str">
        <f>IF('PNW Barge Rate'!L94&lt;&gt;"",'PNW Barge Rate'!L94,"")</f>
        <v/>
      </c>
      <c r="M69" s="41" t="str">
        <f>IF('PNW Barge Rate'!N94&lt;&gt;"",'PNW Barge Rate'!N94,"")</f>
        <v/>
      </c>
    </row>
    <row r="70" spans="1:13" x14ac:dyDescent="0.3">
      <c r="A70" s="3" t="str">
        <f>IF('PNW Barge Rate'!A95 &lt;&gt;"",'PNW Barge Rate'!A95,"")</f>
        <v/>
      </c>
      <c r="B70" s="41" t="str">
        <f>IF('PNW Barge Rate'!B95 &lt;&gt;"", 'PNW Barge Rate'!B95,"")</f>
        <v/>
      </c>
      <c r="C70" s="41" t="str">
        <f>IF('PNW Barge Rate'!C95&lt;&gt;"",'PNW Barge Rate'!C95,"")</f>
        <v/>
      </c>
      <c r="D70" s="41" t="str">
        <f>IF('PNW Barge Rate'!D95&lt;&gt;"",'PNW Barge Rate'!D95,"")</f>
        <v/>
      </c>
      <c r="E70" s="41" t="str">
        <f>IF('PNW Barge Rate'!E95&lt;&gt;"",'PNW Barge Rate'!E95,"")</f>
        <v/>
      </c>
      <c r="F70" s="41" t="str">
        <f>IF('PNW Barge Rate'!F95&lt;&gt;"",'PNW Barge Rate'!F95,"")</f>
        <v/>
      </c>
      <c r="G70" s="41" t="str">
        <f>IF('PNW Barge Rate'!G95&lt;&gt;"",'PNW Barge Rate'!G95,"")</f>
        <v/>
      </c>
      <c r="H70" s="41" t="str">
        <f>IF('PNW Barge Rate'!H95&lt;&gt;"",'PNW Barge Rate'!H95,"")</f>
        <v/>
      </c>
      <c r="I70" s="41" t="str">
        <f>IF('PNW Barge Rate'!I95&lt;&gt;"",'PNW Barge Rate'!I95,"")</f>
        <v/>
      </c>
      <c r="J70" s="41" t="str">
        <f>IF('PNW Barge Rate'!J95&lt;&gt;"",'PNW Barge Rate'!J95,"")</f>
        <v/>
      </c>
      <c r="K70" s="41" t="str">
        <f>IF('PNW Barge Rate'!K95&lt;&gt;"",'PNW Barge Rate'!K95,"")</f>
        <v/>
      </c>
      <c r="L70" s="41" t="str">
        <f>IF('PNW Barge Rate'!L95&lt;&gt;"",'PNW Barge Rate'!L95,"")</f>
        <v/>
      </c>
      <c r="M70" s="41" t="str">
        <f>IF('PNW Barge Rate'!N95&lt;&gt;"",'PNW Barge Rate'!N95,"")</f>
        <v/>
      </c>
    </row>
    <row r="71" spans="1:13" x14ac:dyDescent="0.3">
      <c r="A71" s="3" t="str">
        <f>IF('PNW Barge Rate'!A96 &lt;&gt;"",'PNW Barge Rate'!A96,"")</f>
        <v/>
      </c>
      <c r="B71" s="41" t="str">
        <f>IF('PNW Barge Rate'!B96 &lt;&gt;"", 'PNW Barge Rate'!B96,"")</f>
        <v/>
      </c>
      <c r="C71" s="41" t="str">
        <f>IF('PNW Barge Rate'!C96&lt;&gt;"",'PNW Barge Rate'!C96,"")</f>
        <v/>
      </c>
      <c r="D71" s="41" t="str">
        <f>IF('PNW Barge Rate'!D96&lt;&gt;"",'PNW Barge Rate'!D96,"")</f>
        <v/>
      </c>
      <c r="E71" s="41" t="str">
        <f>IF('PNW Barge Rate'!E96&lt;&gt;"",'PNW Barge Rate'!E96,"")</f>
        <v/>
      </c>
      <c r="F71" s="41" t="str">
        <f>IF('PNW Barge Rate'!F96&lt;&gt;"",'PNW Barge Rate'!F96,"")</f>
        <v/>
      </c>
      <c r="G71" s="41" t="str">
        <f>IF('PNW Barge Rate'!G96&lt;&gt;"",'PNW Barge Rate'!G96,"")</f>
        <v/>
      </c>
      <c r="H71" s="41" t="str">
        <f>IF('PNW Barge Rate'!H96&lt;&gt;"",'PNW Barge Rate'!H96,"")</f>
        <v/>
      </c>
      <c r="I71" s="41" t="str">
        <f>IF('PNW Barge Rate'!I96&lt;&gt;"",'PNW Barge Rate'!I96,"")</f>
        <v/>
      </c>
      <c r="J71" s="41" t="str">
        <f>IF('PNW Barge Rate'!J96&lt;&gt;"",'PNW Barge Rate'!J96,"")</f>
        <v/>
      </c>
      <c r="K71" s="41" t="str">
        <f>IF('PNW Barge Rate'!K96&lt;&gt;"",'PNW Barge Rate'!K96,"")</f>
        <v/>
      </c>
      <c r="L71" s="41" t="str">
        <f>IF('PNW Barge Rate'!L96&lt;&gt;"",'PNW Barge Rate'!L96,"")</f>
        <v/>
      </c>
      <c r="M71" s="41" t="str">
        <f>IF('PNW Barge Rate'!N96&lt;&gt;"",'PNW Barge Rate'!N96,"")</f>
        <v/>
      </c>
    </row>
    <row r="72" spans="1:13" x14ac:dyDescent="0.3">
      <c r="A72" s="3" t="str">
        <f>IF('PNW Barge Rate'!A97 &lt;&gt;"",'PNW Barge Rate'!A97,"")</f>
        <v/>
      </c>
      <c r="B72" s="41" t="str">
        <f>IF('PNW Barge Rate'!B97 &lt;&gt;"", 'PNW Barge Rate'!B97,"")</f>
        <v/>
      </c>
      <c r="C72" s="41" t="str">
        <f>IF('PNW Barge Rate'!C97&lt;&gt;"",'PNW Barge Rate'!C97,"")</f>
        <v/>
      </c>
      <c r="D72" s="41" t="str">
        <f>IF('PNW Barge Rate'!D97&lt;&gt;"",'PNW Barge Rate'!D97,"")</f>
        <v/>
      </c>
      <c r="E72" s="41" t="str">
        <f>IF('PNW Barge Rate'!E97&lt;&gt;"",'PNW Barge Rate'!E97,"")</f>
        <v/>
      </c>
      <c r="F72" s="41" t="str">
        <f>IF('PNW Barge Rate'!F97&lt;&gt;"",'PNW Barge Rate'!F97,"")</f>
        <v/>
      </c>
      <c r="G72" s="41" t="str">
        <f>IF('PNW Barge Rate'!G97&lt;&gt;"",'PNW Barge Rate'!G97,"")</f>
        <v/>
      </c>
      <c r="H72" s="41" t="str">
        <f>IF('PNW Barge Rate'!H97&lt;&gt;"",'PNW Barge Rate'!H97,"")</f>
        <v/>
      </c>
      <c r="I72" s="41" t="str">
        <f>IF('PNW Barge Rate'!I97&lt;&gt;"",'PNW Barge Rate'!I97,"")</f>
        <v/>
      </c>
      <c r="J72" s="41" t="str">
        <f>IF('PNW Barge Rate'!J97&lt;&gt;"",'PNW Barge Rate'!J97,"")</f>
        <v/>
      </c>
      <c r="K72" s="41" t="str">
        <f>IF('PNW Barge Rate'!K97&lt;&gt;"",'PNW Barge Rate'!K97,"")</f>
        <v/>
      </c>
      <c r="L72" s="41" t="str">
        <f>IF('PNW Barge Rate'!L97&lt;&gt;"",'PNW Barge Rate'!L97,"")</f>
        <v/>
      </c>
      <c r="M72" s="41" t="str">
        <f>IF('PNW Barge Rate'!N97&lt;&gt;"",'PNW Barge Rate'!N97,"")</f>
        <v/>
      </c>
    </row>
    <row r="73" spans="1:13" x14ac:dyDescent="0.3">
      <c r="A73" s="3" t="str">
        <f>IF('PNW Barge Rate'!A98 &lt;&gt;"",'PNW Barge Rate'!A98,"")</f>
        <v/>
      </c>
      <c r="B73" s="41" t="str">
        <f>IF('PNW Barge Rate'!B98 &lt;&gt;"", 'PNW Barge Rate'!B98,"")</f>
        <v/>
      </c>
      <c r="C73" s="41" t="str">
        <f>IF('PNW Barge Rate'!C98&lt;&gt;"",'PNW Barge Rate'!C98,"")</f>
        <v/>
      </c>
      <c r="D73" s="41" t="str">
        <f>IF('PNW Barge Rate'!D98&lt;&gt;"",'PNW Barge Rate'!D98,"")</f>
        <v/>
      </c>
      <c r="E73" s="41" t="str">
        <f>IF('PNW Barge Rate'!E98&lt;&gt;"",'PNW Barge Rate'!E98,"")</f>
        <v/>
      </c>
      <c r="F73" s="41" t="str">
        <f>IF('PNW Barge Rate'!F98&lt;&gt;"",'PNW Barge Rate'!F98,"")</f>
        <v/>
      </c>
      <c r="G73" s="41" t="str">
        <f>IF('PNW Barge Rate'!G98&lt;&gt;"",'PNW Barge Rate'!G98,"")</f>
        <v/>
      </c>
      <c r="H73" s="41" t="str">
        <f>IF('PNW Barge Rate'!H98&lt;&gt;"",'PNW Barge Rate'!H98,"")</f>
        <v/>
      </c>
      <c r="I73" s="41" t="str">
        <f>IF('PNW Barge Rate'!I98&lt;&gt;"",'PNW Barge Rate'!I98,"")</f>
        <v/>
      </c>
      <c r="J73" s="41" t="str">
        <f>IF('PNW Barge Rate'!J98&lt;&gt;"",'PNW Barge Rate'!J98,"")</f>
        <v/>
      </c>
      <c r="K73" s="41" t="str">
        <f>IF('PNW Barge Rate'!K98&lt;&gt;"",'PNW Barge Rate'!K98,"")</f>
        <v/>
      </c>
      <c r="L73" s="41" t="str">
        <f>IF('PNW Barge Rate'!L98&lt;&gt;"",'PNW Barge Rate'!L98,"")</f>
        <v/>
      </c>
      <c r="M73" s="41" t="str">
        <f>IF('PNW Barge Rate'!N98&lt;&gt;"",'PNW Barge Rate'!N98,"")</f>
        <v/>
      </c>
    </row>
    <row r="74" spans="1:13" x14ac:dyDescent="0.3">
      <c r="A74" s="3" t="str">
        <f>IF('PNW Barge Rate'!A99 &lt;&gt;"",'PNW Barge Rate'!A99,"")</f>
        <v/>
      </c>
      <c r="B74" s="41" t="str">
        <f>IF('PNW Barge Rate'!B99 &lt;&gt;"", 'PNW Barge Rate'!B99,"")</f>
        <v/>
      </c>
      <c r="C74" s="41" t="str">
        <f>IF('PNW Barge Rate'!C99&lt;&gt;"",'PNW Barge Rate'!C99,"")</f>
        <v/>
      </c>
      <c r="D74" s="41" t="str">
        <f>IF('PNW Barge Rate'!D99&lt;&gt;"",'PNW Barge Rate'!D99,"")</f>
        <v/>
      </c>
      <c r="E74" s="41" t="str">
        <f>IF('PNW Barge Rate'!E99&lt;&gt;"",'PNW Barge Rate'!E99,"")</f>
        <v/>
      </c>
      <c r="F74" s="41" t="str">
        <f>IF('PNW Barge Rate'!F99&lt;&gt;"",'PNW Barge Rate'!F99,"")</f>
        <v/>
      </c>
      <c r="G74" s="41" t="str">
        <f>IF('PNW Barge Rate'!G99&lt;&gt;"",'PNW Barge Rate'!G99,"")</f>
        <v/>
      </c>
      <c r="H74" s="41" t="str">
        <f>IF('PNW Barge Rate'!H99&lt;&gt;"",'PNW Barge Rate'!H99,"")</f>
        <v/>
      </c>
      <c r="I74" s="41" t="str">
        <f>IF('PNW Barge Rate'!I99&lt;&gt;"",'PNW Barge Rate'!I99,"")</f>
        <v/>
      </c>
      <c r="J74" s="41" t="str">
        <f>IF('PNW Barge Rate'!J99&lt;&gt;"",'PNW Barge Rate'!J99,"")</f>
        <v/>
      </c>
      <c r="K74" s="41" t="str">
        <f>IF('PNW Barge Rate'!K99&lt;&gt;"",'PNW Barge Rate'!K99,"")</f>
        <v/>
      </c>
      <c r="L74" s="41" t="str">
        <f>IF('PNW Barge Rate'!L99&lt;&gt;"",'PNW Barge Rate'!L99,"")</f>
        <v/>
      </c>
      <c r="M74" s="41" t="str">
        <f>IF('PNW Barge Rate'!N99&lt;&gt;"",'PNW Barge Rate'!N99,"")</f>
        <v/>
      </c>
    </row>
    <row r="75" spans="1:13" x14ac:dyDescent="0.3">
      <c r="A75" s="3" t="str">
        <f>IF('PNW Barge Rate'!A100 &lt;&gt;"",'PNW Barge Rate'!A100,"")</f>
        <v/>
      </c>
      <c r="B75" s="41" t="str">
        <f>IF('PNW Barge Rate'!B100 &lt;&gt;"", 'PNW Barge Rate'!B100,"")</f>
        <v/>
      </c>
      <c r="C75" s="41" t="str">
        <f>IF('PNW Barge Rate'!C100&lt;&gt;"",'PNW Barge Rate'!C100,"")</f>
        <v/>
      </c>
      <c r="D75" s="41" t="str">
        <f>IF('PNW Barge Rate'!D100&lt;&gt;"",'PNW Barge Rate'!D100,"")</f>
        <v/>
      </c>
      <c r="E75" s="41" t="str">
        <f>IF('PNW Barge Rate'!E100&lt;&gt;"",'PNW Barge Rate'!E100,"")</f>
        <v/>
      </c>
      <c r="F75" s="41" t="str">
        <f>IF('PNW Barge Rate'!F100&lt;&gt;"",'PNW Barge Rate'!F100,"")</f>
        <v/>
      </c>
      <c r="G75" s="41" t="str">
        <f>IF('PNW Barge Rate'!G100&lt;&gt;"",'PNW Barge Rate'!G100,"")</f>
        <v/>
      </c>
      <c r="H75" s="41" t="str">
        <f>IF('PNW Barge Rate'!H100&lt;&gt;"",'PNW Barge Rate'!H100,"")</f>
        <v/>
      </c>
      <c r="I75" s="41" t="str">
        <f>IF('PNW Barge Rate'!I100&lt;&gt;"",'PNW Barge Rate'!I100,"")</f>
        <v/>
      </c>
      <c r="J75" s="41" t="str">
        <f>IF('PNW Barge Rate'!J100&lt;&gt;"",'PNW Barge Rate'!J100,"")</f>
        <v/>
      </c>
      <c r="K75" s="41" t="str">
        <f>IF('PNW Barge Rate'!K100&lt;&gt;"",'PNW Barge Rate'!K100,"")</f>
        <v/>
      </c>
      <c r="L75" s="41" t="str">
        <f>IF('PNW Barge Rate'!L100&lt;&gt;"",'PNW Barge Rate'!L100,"")</f>
        <v/>
      </c>
      <c r="M75" s="41" t="str">
        <f>IF('PNW Barge Rate'!N100&lt;&gt;"",'PNW Barge Rate'!N100,"")</f>
        <v/>
      </c>
    </row>
    <row r="76" spans="1:13" x14ac:dyDescent="0.3">
      <c r="A76" s="3" t="str">
        <f>IF('PNW Barge Rate'!A101 &lt;&gt;"",'PNW Barge Rate'!A101,"")</f>
        <v/>
      </c>
      <c r="B76" s="41" t="str">
        <f>IF('PNW Barge Rate'!B101 &lt;&gt;"", 'PNW Barge Rate'!B101,"")</f>
        <v/>
      </c>
      <c r="C76" s="41" t="str">
        <f>IF('PNW Barge Rate'!C101&lt;&gt;"",'PNW Barge Rate'!C101,"")</f>
        <v/>
      </c>
      <c r="D76" s="41" t="str">
        <f>IF('PNW Barge Rate'!D101&lt;&gt;"",'PNW Barge Rate'!D101,"")</f>
        <v/>
      </c>
      <c r="E76" s="41" t="str">
        <f>IF('PNW Barge Rate'!E101&lt;&gt;"",'PNW Barge Rate'!E101,"")</f>
        <v/>
      </c>
      <c r="F76" s="41" t="str">
        <f>IF('PNW Barge Rate'!F101&lt;&gt;"",'PNW Barge Rate'!F101,"")</f>
        <v/>
      </c>
      <c r="G76" s="41" t="str">
        <f>IF('PNW Barge Rate'!G101&lt;&gt;"",'PNW Barge Rate'!G101,"")</f>
        <v/>
      </c>
      <c r="H76" s="41" t="str">
        <f>IF('PNW Barge Rate'!H101&lt;&gt;"",'PNW Barge Rate'!H101,"")</f>
        <v/>
      </c>
      <c r="I76" s="41" t="str">
        <f>IF('PNW Barge Rate'!I101&lt;&gt;"",'PNW Barge Rate'!I101,"")</f>
        <v/>
      </c>
      <c r="J76" s="41" t="str">
        <f>IF('PNW Barge Rate'!J101&lt;&gt;"",'PNW Barge Rate'!J101,"")</f>
        <v/>
      </c>
      <c r="K76" s="41" t="str">
        <f>IF('PNW Barge Rate'!K101&lt;&gt;"",'PNW Barge Rate'!K101,"")</f>
        <v/>
      </c>
      <c r="L76" s="41" t="str">
        <f>IF('PNW Barge Rate'!L101&lt;&gt;"",'PNW Barge Rate'!L101,"")</f>
        <v/>
      </c>
      <c r="M76" s="41" t="str">
        <f>IF('PNW Barge Rate'!N101&lt;&gt;"",'PNW Barge Rate'!N101,"")</f>
        <v/>
      </c>
    </row>
    <row r="77" spans="1:13" x14ac:dyDescent="0.3">
      <c r="A77" s="3" t="str">
        <f>IF('PNW Barge Rate'!A102 &lt;&gt;"",'PNW Barge Rate'!A102,"")</f>
        <v/>
      </c>
      <c r="B77" s="41" t="str">
        <f>IF('PNW Barge Rate'!B102 &lt;&gt;"", 'PNW Barge Rate'!B102,"")</f>
        <v/>
      </c>
      <c r="C77" s="41" t="str">
        <f>IF('PNW Barge Rate'!C102&lt;&gt;"",'PNW Barge Rate'!C102,"")</f>
        <v/>
      </c>
      <c r="D77" s="41" t="str">
        <f>IF('PNW Barge Rate'!D102&lt;&gt;"",'PNW Barge Rate'!D102,"")</f>
        <v/>
      </c>
      <c r="E77" s="41" t="str">
        <f>IF('PNW Barge Rate'!E102&lt;&gt;"",'PNW Barge Rate'!E102,"")</f>
        <v/>
      </c>
      <c r="F77" s="41" t="str">
        <f>IF('PNW Barge Rate'!F102&lt;&gt;"",'PNW Barge Rate'!F102,"")</f>
        <v/>
      </c>
      <c r="G77" s="41" t="str">
        <f>IF('PNW Barge Rate'!G102&lt;&gt;"",'PNW Barge Rate'!G102,"")</f>
        <v/>
      </c>
      <c r="H77" s="41" t="str">
        <f>IF('PNW Barge Rate'!H102&lt;&gt;"",'PNW Barge Rate'!H102,"")</f>
        <v/>
      </c>
      <c r="I77" s="41" t="str">
        <f>IF('PNW Barge Rate'!I102&lt;&gt;"",'PNW Barge Rate'!I102,"")</f>
        <v/>
      </c>
      <c r="J77" s="41" t="str">
        <f>IF('PNW Barge Rate'!J102&lt;&gt;"",'PNW Barge Rate'!J102,"")</f>
        <v/>
      </c>
      <c r="K77" s="41" t="str">
        <f>IF('PNW Barge Rate'!K102&lt;&gt;"",'PNW Barge Rate'!K102,"")</f>
        <v/>
      </c>
      <c r="L77" s="41" t="str">
        <f>IF('PNW Barge Rate'!L102&lt;&gt;"",'PNW Barge Rate'!L102,"")</f>
        <v/>
      </c>
      <c r="M77" s="41" t="str">
        <f>IF('PNW Barge Rate'!N102&lt;&gt;"",'PNW Barge Rate'!N102,"")</f>
        <v/>
      </c>
    </row>
    <row r="78" spans="1:13" x14ac:dyDescent="0.3">
      <c r="A78" s="3" t="str">
        <f>IF('PNW Barge Rate'!A103 &lt;&gt;"",'PNW Barge Rate'!A103,"")</f>
        <v/>
      </c>
      <c r="B78" s="41" t="str">
        <f>IF('PNW Barge Rate'!B103 &lt;&gt;"", 'PNW Barge Rate'!B103,"")</f>
        <v/>
      </c>
      <c r="C78" s="41" t="str">
        <f>IF('PNW Barge Rate'!C103&lt;&gt;"",'PNW Barge Rate'!C103,"")</f>
        <v/>
      </c>
      <c r="D78" s="41" t="str">
        <f>IF('PNW Barge Rate'!D103&lt;&gt;"",'PNW Barge Rate'!D103,"")</f>
        <v/>
      </c>
      <c r="E78" s="41" t="str">
        <f>IF('PNW Barge Rate'!E103&lt;&gt;"",'PNW Barge Rate'!E103,"")</f>
        <v/>
      </c>
      <c r="F78" s="41" t="str">
        <f>IF('PNW Barge Rate'!F103&lt;&gt;"",'PNW Barge Rate'!F103,"")</f>
        <v/>
      </c>
      <c r="G78" s="41" t="str">
        <f>IF('PNW Barge Rate'!G103&lt;&gt;"",'PNW Barge Rate'!G103,"")</f>
        <v/>
      </c>
      <c r="H78" s="41" t="str">
        <f>IF('PNW Barge Rate'!H103&lt;&gt;"",'PNW Barge Rate'!H103,"")</f>
        <v/>
      </c>
      <c r="I78" s="41" t="str">
        <f>IF('PNW Barge Rate'!I103&lt;&gt;"",'PNW Barge Rate'!I103,"")</f>
        <v/>
      </c>
      <c r="J78" s="41" t="str">
        <f>IF('PNW Barge Rate'!J103&lt;&gt;"",'PNW Barge Rate'!J103,"")</f>
        <v/>
      </c>
      <c r="K78" s="41" t="str">
        <f>IF('PNW Barge Rate'!K103&lt;&gt;"",'PNW Barge Rate'!K103,"")</f>
        <v/>
      </c>
      <c r="L78" s="41" t="str">
        <f>IF('PNW Barge Rate'!L103&lt;&gt;"",'PNW Barge Rate'!L103,"")</f>
        <v/>
      </c>
      <c r="M78" s="41" t="str">
        <f>IF('PNW Barge Rate'!N103&lt;&gt;"",'PNW Barge Rate'!N103,"")</f>
        <v/>
      </c>
    </row>
    <row r="79" spans="1:13" x14ac:dyDescent="0.3">
      <c r="A79" s="3" t="str">
        <f>IF('PNW Barge Rate'!A104 &lt;&gt;"",'PNW Barge Rate'!A104,"")</f>
        <v/>
      </c>
      <c r="B79" s="41" t="str">
        <f>IF('PNW Barge Rate'!B104 &lt;&gt;"", 'PNW Barge Rate'!B104,"")</f>
        <v/>
      </c>
      <c r="C79" s="41" t="str">
        <f>IF('PNW Barge Rate'!C104&lt;&gt;"",'PNW Barge Rate'!C104,"")</f>
        <v/>
      </c>
      <c r="D79" s="41" t="str">
        <f>IF('PNW Barge Rate'!D104&lt;&gt;"",'PNW Barge Rate'!D104,"")</f>
        <v/>
      </c>
      <c r="E79" s="41" t="str">
        <f>IF('PNW Barge Rate'!E104&lt;&gt;"",'PNW Barge Rate'!E104,"")</f>
        <v/>
      </c>
      <c r="F79" s="41" t="str">
        <f>IF('PNW Barge Rate'!F104&lt;&gt;"",'PNW Barge Rate'!F104,"")</f>
        <v/>
      </c>
      <c r="G79" s="41" t="str">
        <f>IF('PNW Barge Rate'!G104&lt;&gt;"",'PNW Barge Rate'!G104,"")</f>
        <v/>
      </c>
      <c r="H79" s="41" t="str">
        <f>IF('PNW Barge Rate'!H104&lt;&gt;"",'PNW Barge Rate'!H104,"")</f>
        <v/>
      </c>
      <c r="I79" s="41" t="str">
        <f>IF('PNW Barge Rate'!I104&lt;&gt;"",'PNW Barge Rate'!I104,"")</f>
        <v/>
      </c>
      <c r="J79" s="41" t="str">
        <f>IF('PNW Barge Rate'!J104&lt;&gt;"",'PNW Barge Rate'!J104,"")</f>
        <v/>
      </c>
      <c r="K79" s="41" t="str">
        <f>IF('PNW Barge Rate'!K104&lt;&gt;"",'PNW Barge Rate'!K104,"")</f>
        <v/>
      </c>
      <c r="L79" s="41" t="str">
        <f>IF('PNW Barge Rate'!L104&lt;&gt;"",'PNW Barge Rate'!L104,"")</f>
        <v/>
      </c>
      <c r="M79" s="41" t="str">
        <f>IF('PNW Barge Rate'!N104&lt;&gt;"",'PNW Barge Rate'!N104,"")</f>
        <v/>
      </c>
    </row>
    <row r="80" spans="1:13" x14ac:dyDescent="0.3">
      <c r="A80" s="3" t="str">
        <f>IF('PNW Barge Rate'!A105 &lt;&gt;"",'PNW Barge Rate'!A105,"")</f>
        <v/>
      </c>
      <c r="B80" s="41" t="str">
        <f>IF('PNW Barge Rate'!B105 &lt;&gt;"", 'PNW Barge Rate'!B105,"")</f>
        <v/>
      </c>
      <c r="C80" s="41" t="str">
        <f>IF('PNW Barge Rate'!C105&lt;&gt;"",'PNW Barge Rate'!C105,"")</f>
        <v/>
      </c>
      <c r="D80" s="41" t="str">
        <f>IF('PNW Barge Rate'!D105&lt;&gt;"",'PNW Barge Rate'!D105,"")</f>
        <v/>
      </c>
      <c r="E80" s="41" t="str">
        <f>IF('PNW Barge Rate'!E105&lt;&gt;"",'PNW Barge Rate'!E105,"")</f>
        <v/>
      </c>
      <c r="F80" s="41" t="str">
        <f>IF('PNW Barge Rate'!F105&lt;&gt;"",'PNW Barge Rate'!F105,"")</f>
        <v/>
      </c>
      <c r="G80" s="41" t="str">
        <f>IF('PNW Barge Rate'!G105&lt;&gt;"",'PNW Barge Rate'!G105,"")</f>
        <v/>
      </c>
      <c r="H80" s="41" t="str">
        <f>IF('PNW Barge Rate'!H105&lt;&gt;"",'PNW Barge Rate'!H105,"")</f>
        <v/>
      </c>
      <c r="I80" s="41" t="str">
        <f>IF('PNW Barge Rate'!I105&lt;&gt;"",'PNW Barge Rate'!I105,"")</f>
        <v/>
      </c>
      <c r="J80" s="41" t="str">
        <f>IF('PNW Barge Rate'!J105&lt;&gt;"",'PNW Barge Rate'!J105,"")</f>
        <v/>
      </c>
      <c r="K80" s="41" t="str">
        <f>IF('PNW Barge Rate'!K105&lt;&gt;"",'PNW Barge Rate'!K105,"")</f>
        <v/>
      </c>
      <c r="L80" s="41" t="str">
        <f>IF('PNW Barge Rate'!L105&lt;&gt;"",'PNW Barge Rate'!L105,"")</f>
        <v/>
      </c>
      <c r="M80" s="41" t="str">
        <f>IF('PNW Barge Rate'!N105&lt;&gt;"",'PNW Barge Rate'!N105,"")</f>
        <v/>
      </c>
    </row>
    <row r="81" spans="1:13" x14ac:dyDescent="0.3">
      <c r="A81" s="3" t="str">
        <f>IF('PNW Barge Rate'!A106 &lt;&gt;"",'PNW Barge Rate'!A106,"")</f>
        <v/>
      </c>
      <c r="B81" s="41" t="str">
        <f>IF('PNW Barge Rate'!B106 &lt;&gt;"", 'PNW Barge Rate'!B106,"")</f>
        <v/>
      </c>
      <c r="C81" s="41" t="str">
        <f>IF('PNW Barge Rate'!C106&lt;&gt;"",'PNW Barge Rate'!C106,"")</f>
        <v/>
      </c>
      <c r="D81" s="41" t="str">
        <f>IF('PNW Barge Rate'!D106&lt;&gt;"",'PNW Barge Rate'!D106,"")</f>
        <v/>
      </c>
      <c r="E81" s="41" t="str">
        <f>IF('PNW Barge Rate'!E106&lt;&gt;"",'PNW Barge Rate'!E106,"")</f>
        <v/>
      </c>
      <c r="F81" s="41" t="str">
        <f>IF('PNW Barge Rate'!F106&lt;&gt;"",'PNW Barge Rate'!F106,"")</f>
        <v/>
      </c>
      <c r="G81" s="41" t="str">
        <f>IF('PNW Barge Rate'!G106&lt;&gt;"",'PNW Barge Rate'!G106,"")</f>
        <v/>
      </c>
      <c r="H81" s="41" t="str">
        <f>IF('PNW Barge Rate'!H106&lt;&gt;"",'PNW Barge Rate'!H106,"")</f>
        <v/>
      </c>
      <c r="I81" s="41" t="str">
        <f>IF('PNW Barge Rate'!I106&lt;&gt;"",'PNW Barge Rate'!I106,"")</f>
        <v/>
      </c>
      <c r="J81" s="41" t="str">
        <f>IF('PNW Barge Rate'!J106&lt;&gt;"",'PNW Barge Rate'!J106,"")</f>
        <v/>
      </c>
      <c r="K81" s="41" t="str">
        <f>IF('PNW Barge Rate'!K106&lt;&gt;"",'PNW Barge Rate'!K106,"")</f>
        <v/>
      </c>
      <c r="L81" s="41" t="str">
        <f>IF('PNW Barge Rate'!L106&lt;&gt;"",'PNW Barge Rate'!L106,"")</f>
        <v/>
      </c>
      <c r="M81" s="41" t="str">
        <f>IF('PNW Barge Rate'!N106&lt;&gt;"",'PNW Barge Rate'!N106,"")</f>
        <v/>
      </c>
    </row>
    <row r="82" spans="1:13" x14ac:dyDescent="0.3">
      <c r="A82" s="3" t="str">
        <f>IF('PNW Barge Rate'!A107 &lt;&gt;"",'PNW Barge Rate'!A107,"")</f>
        <v/>
      </c>
      <c r="B82" s="41" t="str">
        <f>IF('PNW Barge Rate'!B107 &lt;&gt;"", 'PNW Barge Rate'!B107,"")</f>
        <v/>
      </c>
      <c r="C82" s="41" t="str">
        <f>IF('PNW Barge Rate'!C107&lt;&gt;"",'PNW Barge Rate'!C107,"")</f>
        <v/>
      </c>
      <c r="D82" s="41" t="str">
        <f>IF('PNW Barge Rate'!D107&lt;&gt;"",'PNW Barge Rate'!D107,"")</f>
        <v/>
      </c>
      <c r="E82" s="41" t="str">
        <f>IF('PNW Barge Rate'!E107&lt;&gt;"",'PNW Barge Rate'!E107,"")</f>
        <v/>
      </c>
      <c r="F82" s="41" t="str">
        <f>IF('PNW Barge Rate'!F107&lt;&gt;"",'PNW Barge Rate'!F107,"")</f>
        <v/>
      </c>
      <c r="G82" s="41" t="str">
        <f>IF('PNW Barge Rate'!G107&lt;&gt;"",'PNW Barge Rate'!G107,"")</f>
        <v/>
      </c>
      <c r="H82" s="41" t="str">
        <f>IF('PNW Barge Rate'!H107&lt;&gt;"",'PNW Barge Rate'!H107,"")</f>
        <v/>
      </c>
      <c r="I82" s="41" t="str">
        <f>IF('PNW Barge Rate'!I107&lt;&gt;"",'PNW Barge Rate'!I107,"")</f>
        <v/>
      </c>
      <c r="J82" s="41" t="str">
        <f>IF('PNW Barge Rate'!J107&lt;&gt;"",'PNW Barge Rate'!J107,"")</f>
        <v/>
      </c>
      <c r="K82" s="41" t="str">
        <f>IF('PNW Barge Rate'!K107&lt;&gt;"",'PNW Barge Rate'!K107,"")</f>
        <v/>
      </c>
      <c r="L82" s="41" t="str">
        <f>IF('PNW Barge Rate'!L107&lt;&gt;"",'PNW Barge Rate'!L107,"")</f>
        <v/>
      </c>
      <c r="M82" s="41" t="str">
        <f>IF('PNW Barge Rate'!N107&lt;&gt;"",'PNW Barge Rate'!N107,"")</f>
        <v/>
      </c>
    </row>
    <row r="83" spans="1:13" x14ac:dyDescent="0.3">
      <c r="A83" s="3" t="str">
        <f>IF('PNW Barge Rate'!A108 &lt;&gt;"",'PNW Barge Rate'!A108,"")</f>
        <v/>
      </c>
      <c r="B83" s="41" t="str">
        <f>IF('PNW Barge Rate'!B108 &lt;&gt;"", 'PNW Barge Rate'!B108,"")</f>
        <v/>
      </c>
      <c r="C83" s="41" t="str">
        <f>IF('PNW Barge Rate'!C108&lt;&gt;"",'PNW Barge Rate'!C108,"")</f>
        <v/>
      </c>
      <c r="D83" s="41" t="str">
        <f>IF('PNW Barge Rate'!D108&lt;&gt;"",'PNW Barge Rate'!D108,"")</f>
        <v/>
      </c>
      <c r="E83" s="41" t="str">
        <f>IF('PNW Barge Rate'!E108&lt;&gt;"",'PNW Barge Rate'!E108,"")</f>
        <v/>
      </c>
      <c r="F83" s="41" t="str">
        <f>IF('PNW Barge Rate'!F108&lt;&gt;"",'PNW Barge Rate'!F108,"")</f>
        <v/>
      </c>
      <c r="G83" s="41" t="str">
        <f>IF('PNW Barge Rate'!G108&lt;&gt;"",'PNW Barge Rate'!G108,"")</f>
        <v/>
      </c>
      <c r="H83" s="41" t="str">
        <f>IF('PNW Barge Rate'!H108&lt;&gt;"",'PNW Barge Rate'!H108,"")</f>
        <v/>
      </c>
      <c r="I83" s="41" t="str">
        <f>IF('PNW Barge Rate'!I108&lt;&gt;"",'PNW Barge Rate'!I108,"")</f>
        <v/>
      </c>
      <c r="J83" s="41" t="str">
        <f>IF('PNW Barge Rate'!J108&lt;&gt;"",'PNW Barge Rate'!J108,"")</f>
        <v/>
      </c>
      <c r="K83" s="41" t="str">
        <f>IF('PNW Barge Rate'!K108&lt;&gt;"",'PNW Barge Rate'!K108,"")</f>
        <v/>
      </c>
      <c r="L83" s="41" t="str">
        <f>IF('PNW Barge Rate'!L108&lt;&gt;"",'PNW Barge Rate'!L108,"")</f>
        <v/>
      </c>
      <c r="M83" s="41" t="str">
        <f>IF('PNW Barge Rate'!N108&lt;&gt;"",'PNW Barge Rate'!N108,"")</f>
        <v/>
      </c>
    </row>
    <row r="84" spans="1:13" x14ac:dyDescent="0.3">
      <c r="A84" s="3" t="str">
        <f>IF('PNW Barge Rate'!A109 &lt;&gt;"",'PNW Barge Rate'!A109,"")</f>
        <v/>
      </c>
      <c r="B84" s="41" t="str">
        <f>IF('PNW Barge Rate'!B109 &lt;&gt;"", 'PNW Barge Rate'!B109,"")</f>
        <v/>
      </c>
      <c r="C84" s="41" t="str">
        <f>IF('PNW Barge Rate'!C109&lt;&gt;"",'PNW Barge Rate'!C109,"")</f>
        <v/>
      </c>
      <c r="D84" s="41" t="str">
        <f>IF('PNW Barge Rate'!D109&lt;&gt;"",'PNW Barge Rate'!D109,"")</f>
        <v/>
      </c>
      <c r="E84" s="41" t="str">
        <f>IF('PNW Barge Rate'!E109&lt;&gt;"",'PNW Barge Rate'!E109,"")</f>
        <v/>
      </c>
      <c r="F84" s="41" t="str">
        <f>IF('PNW Barge Rate'!F109&lt;&gt;"",'PNW Barge Rate'!F109,"")</f>
        <v/>
      </c>
      <c r="G84" s="41" t="str">
        <f>IF('PNW Barge Rate'!G109&lt;&gt;"",'PNW Barge Rate'!G109,"")</f>
        <v/>
      </c>
      <c r="H84" s="41" t="str">
        <f>IF('PNW Barge Rate'!H109&lt;&gt;"",'PNW Barge Rate'!H109,"")</f>
        <v/>
      </c>
      <c r="I84" s="41" t="str">
        <f>IF('PNW Barge Rate'!I109&lt;&gt;"",'PNW Barge Rate'!I109,"")</f>
        <v/>
      </c>
      <c r="J84" s="41" t="str">
        <f>IF('PNW Barge Rate'!J109&lt;&gt;"",'PNW Barge Rate'!J109,"")</f>
        <v/>
      </c>
      <c r="K84" s="41" t="str">
        <f>IF('PNW Barge Rate'!K109&lt;&gt;"",'PNW Barge Rate'!K109,"")</f>
        <v/>
      </c>
      <c r="L84" s="41" t="str">
        <f>IF('PNW Barge Rate'!L109&lt;&gt;"",'PNW Barge Rate'!L109,"")</f>
        <v/>
      </c>
      <c r="M84" s="41" t="str">
        <f>IF('PNW Barge Rate'!N109&lt;&gt;"",'PNW Barge Rate'!N109,"")</f>
        <v/>
      </c>
    </row>
    <row r="85" spans="1:13" x14ac:dyDescent="0.3">
      <c r="A85" s="3" t="str">
        <f>IF('PNW Barge Rate'!A110 &lt;&gt;"",'PNW Barge Rate'!A110,"")</f>
        <v/>
      </c>
      <c r="B85" s="41" t="str">
        <f>IF('PNW Barge Rate'!B110 &lt;&gt;"", 'PNW Barge Rate'!B110,"")</f>
        <v/>
      </c>
      <c r="C85" s="41" t="str">
        <f>IF('PNW Barge Rate'!C110&lt;&gt;"",'PNW Barge Rate'!C110,"")</f>
        <v/>
      </c>
      <c r="D85" s="41" t="str">
        <f>IF('PNW Barge Rate'!D110&lt;&gt;"",'PNW Barge Rate'!D110,"")</f>
        <v/>
      </c>
      <c r="E85" s="41" t="str">
        <f>IF('PNW Barge Rate'!E110&lt;&gt;"",'PNW Barge Rate'!E110,"")</f>
        <v/>
      </c>
      <c r="F85" s="41" t="str">
        <f>IF('PNW Barge Rate'!F110&lt;&gt;"",'PNW Barge Rate'!F110,"")</f>
        <v/>
      </c>
      <c r="G85" s="41" t="str">
        <f>IF('PNW Barge Rate'!G110&lt;&gt;"",'PNW Barge Rate'!G110,"")</f>
        <v/>
      </c>
      <c r="H85" s="41" t="str">
        <f>IF('PNW Barge Rate'!H110&lt;&gt;"",'PNW Barge Rate'!H110,"")</f>
        <v/>
      </c>
      <c r="I85" s="41" t="str">
        <f>IF('PNW Barge Rate'!I110&lt;&gt;"",'PNW Barge Rate'!I110,"")</f>
        <v/>
      </c>
      <c r="J85" s="41" t="str">
        <f>IF('PNW Barge Rate'!J110&lt;&gt;"",'PNW Barge Rate'!J110,"")</f>
        <v/>
      </c>
      <c r="K85" s="41" t="str">
        <f>IF('PNW Barge Rate'!K110&lt;&gt;"",'PNW Barge Rate'!K110,"")</f>
        <v/>
      </c>
      <c r="L85" s="41" t="str">
        <f>IF('PNW Barge Rate'!L110&lt;&gt;"",'PNW Barge Rate'!L110,"")</f>
        <v/>
      </c>
      <c r="M85" s="41" t="str">
        <f>IF('PNW Barge Rate'!N110&lt;&gt;"",'PNW Barge Rate'!N110,"")</f>
        <v/>
      </c>
    </row>
    <row r="86" spans="1:13" x14ac:dyDescent="0.3">
      <c r="A86" s="3" t="str">
        <f>IF('PNW Barge Rate'!A111 &lt;&gt;"",'PNW Barge Rate'!A111,"")</f>
        <v/>
      </c>
      <c r="B86" s="41" t="str">
        <f>IF('PNW Barge Rate'!B111 &lt;&gt;"", 'PNW Barge Rate'!B111,"")</f>
        <v/>
      </c>
      <c r="C86" s="41" t="str">
        <f>IF('PNW Barge Rate'!C111&lt;&gt;"",'PNW Barge Rate'!C111,"")</f>
        <v/>
      </c>
      <c r="D86" s="41" t="str">
        <f>IF('PNW Barge Rate'!D111&lt;&gt;"",'PNW Barge Rate'!D111,"")</f>
        <v/>
      </c>
      <c r="E86" s="41" t="str">
        <f>IF('PNW Barge Rate'!E111&lt;&gt;"",'PNW Barge Rate'!E111,"")</f>
        <v/>
      </c>
      <c r="F86" s="41" t="str">
        <f>IF('PNW Barge Rate'!F111&lt;&gt;"",'PNW Barge Rate'!F111,"")</f>
        <v/>
      </c>
      <c r="G86" s="41" t="str">
        <f>IF('PNW Barge Rate'!G111&lt;&gt;"",'PNW Barge Rate'!G111,"")</f>
        <v/>
      </c>
      <c r="H86" s="41" t="str">
        <f>IF('PNW Barge Rate'!H111&lt;&gt;"",'PNW Barge Rate'!H111,"")</f>
        <v/>
      </c>
      <c r="I86" s="41" t="str">
        <f>IF('PNW Barge Rate'!I111&lt;&gt;"",'PNW Barge Rate'!I111,"")</f>
        <v/>
      </c>
      <c r="J86" s="41" t="str">
        <f>IF('PNW Barge Rate'!J111&lt;&gt;"",'PNW Barge Rate'!J111,"")</f>
        <v/>
      </c>
      <c r="K86" s="41" t="str">
        <f>IF('PNW Barge Rate'!K111&lt;&gt;"",'PNW Barge Rate'!K111,"")</f>
        <v/>
      </c>
      <c r="L86" s="41" t="str">
        <f>IF('PNW Barge Rate'!L111&lt;&gt;"",'PNW Barge Rate'!L111,"")</f>
        <v/>
      </c>
      <c r="M86" s="41" t="str">
        <f>IF('PNW Barge Rate'!N111&lt;&gt;"",'PNW Barge Rate'!N111,"")</f>
        <v/>
      </c>
    </row>
    <row r="87" spans="1:13" x14ac:dyDescent="0.3">
      <c r="A87" s="3" t="str">
        <f>IF('PNW Barge Rate'!A112 &lt;&gt;"",'PNW Barge Rate'!A112,"")</f>
        <v/>
      </c>
      <c r="B87" s="41" t="str">
        <f>IF('PNW Barge Rate'!B112 &lt;&gt;"", 'PNW Barge Rate'!B112,"")</f>
        <v/>
      </c>
      <c r="C87" s="41" t="str">
        <f>IF('PNW Barge Rate'!C112&lt;&gt;"",'PNW Barge Rate'!C112,"")</f>
        <v/>
      </c>
      <c r="D87" s="41" t="str">
        <f>IF('PNW Barge Rate'!D112&lt;&gt;"",'PNW Barge Rate'!D112,"")</f>
        <v/>
      </c>
      <c r="E87" s="41" t="str">
        <f>IF('PNW Barge Rate'!E112&lt;&gt;"",'PNW Barge Rate'!E112,"")</f>
        <v/>
      </c>
      <c r="F87" s="41" t="str">
        <f>IF('PNW Barge Rate'!F112&lt;&gt;"",'PNW Barge Rate'!F112,"")</f>
        <v/>
      </c>
      <c r="G87" s="41" t="str">
        <f>IF('PNW Barge Rate'!G112&lt;&gt;"",'PNW Barge Rate'!G112,"")</f>
        <v/>
      </c>
      <c r="H87" s="41" t="str">
        <f>IF('PNW Barge Rate'!H112&lt;&gt;"",'PNW Barge Rate'!H112,"")</f>
        <v/>
      </c>
      <c r="I87" s="41" t="str">
        <f>IF('PNW Barge Rate'!I112&lt;&gt;"",'PNW Barge Rate'!I112,"")</f>
        <v/>
      </c>
      <c r="J87" s="41" t="str">
        <f>IF('PNW Barge Rate'!J112&lt;&gt;"",'PNW Barge Rate'!J112,"")</f>
        <v/>
      </c>
      <c r="K87" s="41" t="str">
        <f>IF('PNW Barge Rate'!K112&lt;&gt;"",'PNW Barge Rate'!K112,"")</f>
        <v/>
      </c>
      <c r="L87" s="41" t="str">
        <f>IF('PNW Barge Rate'!L112&lt;&gt;"",'PNW Barge Rate'!L112,"")</f>
        <v/>
      </c>
      <c r="M87" s="41" t="str">
        <f>IF('PNW Barge Rate'!N112&lt;&gt;"",'PNW Barge Rate'!N112,"")</f>
        <v/>
      </c>
    </row>
    <row r="88" spans="1:13" x14ac:dyDescent="0.3">
      <c r="A88" s="3" t="str">
        <f>IF('PNW Barge Rate'!A113 &lt;&gt;"",'PNW Barge Rate'!A113,"")</f>
        <v/>
      </c>
      <c r="B88" s="41" t="str">
        <f>IF('PNW Barge Rate'!B113 &lt;&gt;"", 'PNW Barge Rate'!B113,"")</f>
        <v/>
      </c>
      <c r="C88" s="41" t="str">
        <f>IF('PNW Barge Rate'!C113&lt;&gt;"",'PNW Barge Rate'!C113,"")</f>
        <v/>
      </c>
      <c r="D88" s="41" t="str">
        <f>IF('PNW Barge Rate'!D113&lt;&gt;"",'PNW Barge Rate'!D113,"")</f>
        <v/>
      </c>
      <c r="E88" s="41" t="str">
        <f>IF('PNW Barge Rate'!E113&lt;&gt;"",'PNW Barge Rate'!E113,"")</f>
        <v/>
      </c>
      <c r="F88" s="41" t="str">
        <f>IF('PNW Barge Rate'!F113&lt;&gt;"",'PNW Barge Rate'!F113,"")</f>
        <v/>
      </c>
      <c r="G88" s="41" t="str">
        <f>IF('PNW Barge Rate'!G113&lt;&gt;"",'PNW Barge Rate'!G113,"")</f>
        <v/>
      </c>
      <c r="H88" s="41" t="str">
        <f>IF('PNW Barge Rate'!H113&lt;&gt;"",'PNW Barge Rate'!H113,"")</f>
        <v/>
      </c>
      <c r="I88" s="41" t="str">
        <f>IF('PNW Barge Rate'!I113&lt;&gt;"",'PNW Barge Rate'!I113,"")</f>
        <v/>
      </c>
      <c r="J88" s="41" t="str">
        <f>IF('PNW Barge Rate'!J113&lt;&gt;"",'PNW Barge Rate'!J113,"")</f>
        <v/>
      </c>
      <c r="K88" s="41" t="str">
        <f>IF('PNW Barge Rate'!K113&lt;&gt;"",'PNW Barge Rate'!K113,"")</f>
        <v/>
      </c>
      <c r="L88" s="41" t="str">
        <f>IF('PNW Barge Rate'!L113&lt;&gt;"",'PNW Barge Rate'!L113,"")</f>
        <v/>
      </c>
      <c r="M88" s="41" t="str">
        <f>IF('PNW Barge Rate'!N113&lt;&gt;"",'PNW Barge Rate'!N113,"")</f>
        <v/>
      </c>
    </row>
    <row r="89" spans="1:13" x14ac:dyDescent="0.3">
      <c r="A89" s="3" t="str">
        <f>IF('PNW Barge Rate'!A114 &lt;&gt;"",'PNW Barge Rate'!A114,"")</f>
        <v/>
      </c>
      <c r="B89" s="41" t="str">
        <f>IF('PNW Barge Rate'!B114 &lt;&gt;"", 'PNW Barge Rate'!B114,"")</f>
        <v/>
      </c>
      <c r="C89" s="41" t="str">
        <f>IF('PNW Barge Rate'!C114&lt;&gt;"",'PNW Barge Rate'!C114,"")</f>
        <v/>
      </c>
      <c r="D89" s="41" t="str">
        <f>IF('PNW Barge Rate'!D114&lt;&gt;"",'PNW Barge Rate'!D114,"")</f>
        <v/>
      </c>
      <c r="E89" s="41" t="str">
        <f>IF('PNW Barge Rate'!E114&lt;&gt;"",'PNW Barge Rate'!E114,"")</f>
        <v/>
      </c>
      <c r="F89" s="41" t="str">
        <f>IF('PNW Barge Rate'!F114&lt;&gt;"",'PNW Barge Rate'!F114,"")</f>
        <v/>
      </c>
      <c r="G89" s="41" t="str">
        <f>IF('PNW Barge Rate'!G114&lt;&gt;"",'PNW Barge Rate'!G114,"")</f>
        <v/>
      </c>
      <c r="H89" s="41" t="str">
        <f>IF('PNW Barge Rate'!H114&lt;&gt;"",'PNW Barge Rate'!H114,"")</f>
        <v/>
      </c>
      <c r="I89" s="41" t="str">
        <f>IF('PNW Barge Rate'!I114&lt;&gt;"",'PNW Barge Rate'!I114,"")</f>
        <v/>
      </c>
      <c r="J89" s="41" t="str">
        <f>IF('PNW Barge Rate'!J114&lt;&gt;"",'PNW Barge Rate'!J114,"")</f>
        <v/>
      </c>
      <c r="K89" s="41" t="str">
        <f>IF('PNW Barge Rate'!K114&lt;&gt;"",'PNW Barge Rate'!K114,"")</f>
        <v/>
      </c>
      <c r="L89" s="41" t="str">
        <f>IF('PNW Barge Rate'!L114&lt;&gt;"",'PNW Barge Rate'!L114,"")</f>
        <v/>
      </c>
      <c r="M89" s="41" t="str">
        <f>IF('PNW Barge Rate'!N114&lt;&gt;"",'PNW Barge Rate'!N114,"")</f>
        <v/>
      </c>
    </row>
    <row r="90" spans="1:13" x14ac:dyDescent="0.3">
      <c r="A90" s="3" t="str">
        <f>IF('PNW Barge Rate'!A115 &lt;&gt;"",'PNW Barge Rate'!A115,"")</f>
        <v/>
      </c>
      <c r="B90" s="41" t="str">
        <f>IF('PNW Barge Rate'!B115 &lt;&gt;"", 'PNW Barge Rate'!B115,"")</f>
        <v/>
      </c>
      <c r="C90" s="41" t="str">
        <f>IF('PNW Barge Rate'!C115&lt;&gt;"",'PNW Barge Rate'!C115,"")</f>
        <v/>
      </c>
      <c r="D90" s="41" t="str">
        <f>IF('PNW Barge Rate'!D115&lt;&gt;"",'PNW Barge Rate'!D115,"")</f>
        <v/>
      </c>
      <c r="E90" s="41" t="str">
        <f>IF('PNW Barge Rate'!E115&lt;&gt;"",'PNW Barge Rate'!E115,"")</f>
        <v/>
      </c>
      <c r="F90" s="41" t="str">
        <f>IF('PNW Barge Rate'!F115&lt;&gt;"",'PNW Barge Rate'!F115,"")</f>
        <v/>
      </c>
      <c r="G90" s="41" t="str">
        <f>IF('PNW Barge Rate'!G115&lt;&gt;"",'PNW Barge Rate'!G115,"")</f>
        <v/>
      </c>
      <c r="H90" s="41" t="str">
        <f>IF('PNW Barge Rate'!H115&lt;&gt;"",'PNW Barge Rate'!H115,"")</f>
        <v/>
      </c>
      <c r="I90" s="41" t="str">
        <f>IF('PNW Barge Rate'!I115&lt;&gt;"",'PNW Barge Rate'!I115,"")</f>
        <v/>
      </c>
      <c r="J90" s="41" t="str">
        <f>IF('PNW Barge Rate'!J115&lt;&gt;"",'PNW Barge Rate'!J115,"")</f>
        <v/>
      </c>
      <c r="K90" s="41" t="str">
        <f>IF('PNW Barge Rate'!K115&lt;&gt;"",'PNW Barge Rate'!K115,"")</f>
        <v/>
      </c>
      <c r="L90" s="41" t="str">
        <f>IF('PNW Barge Rate'!L115&lt;&gt;"",'PNW Barge Rate'!L115,"")</f>
        <v/>
      </c>
      <c r="M90" s="41" t="str">
        <f>IF('PNW Barge Rate'!N115&lt;&gt;"",'PNW Barge Rate'!N115,"")</f>
        <v/>
      </c>
    </row>
    <row r="91" spans="1:13" x14ac:dyDescent="0.3">
      <c r="A91" s="3" t="str">
        <f>IF('PNW Barge Rate'!A116 &lt;&gt;"",'PNW Barge Rate'!A116,"")</f>
        <v/>
      </c>
      <c r="B91" s="41" t="str">
        <f>IF('PNW Barge Rate'!B116 &lt;&gt;"", 'PNW Barge Rate'!B116,"")</f>
        <v/>
      </c>
      <c r="C91" s="41" t="str">
        <f>IF('PNW Barge Rate'!C116&lt;&gt;"",'PNW Barge Rate'!C116,"")</f>
        <v/>
      </c>
      <c r="D91" s="41" t="str">
        <f>IF('PNW Barge Rate'!D116&lt;&gt;"",'PNW Barge Rate'!D116,"")</f>
        <v/>
      </c>
      <c r="E91" s="41" t="str">
        <f>IF('PNW Barge Rate'!E116&lt;&gt;"",'PNW Barge Rate'!E116,"")</f>
        <v/>
      </c>
      <c r="F91" s="41" t="str">
        <f>IF('PNW Barge Rate'!F116&lt;&gt;"",'PNW Barge Rate'!F116,"")</f>
        <v/>
      </c>
      <c r="G91" s="41" t="str">
        <f>IF('PNW Barge Rate'!G116&lt;&gt;"",'PNW Barge Rate'!G116,"")</f>
        <v/>
      </c>
      <c r="H91" s="41" t="str">
        <f>IF('PNW Barge Rate'!H116&lt;&gt;"",'PNW Barge Rate'!H116,"")</f>
        <v/>
      </c>
      <c r="I91" s="41" t="str">
        <f>IF('PNW Barge Rate'!I116&lt;&gt;"",'PNW Barge Rate'!I116,"")</f>
        <v/>
      </c>
      <c r="J91" s="41" t="str">
        <f>IF('PNW Barge Rate'!J116&lt;&gt;"",'PNW Barge Rate'!J116,"")</f>
        <v/>
      </c>
      <c r="K91" s="41" t="str">
        <f>IF('PNW Barge Rate'!K116&lt;&gt;"",'PNW Barge Rate'!K116,"")</f>
        <v/>
      </c>
      <c r="L91" s="41" t="str">
        <f>IF('PNW Barge Rate'!L116&lt;&gt;"",'PNW Barge Rate'!L116,"")</f>
        <v/>
      </c>
      <c r="M91" s="41" t="str">
        <f>IF('PNW Barge Rate'!N116&lt;&gt;"",'PNW Barge Rate'!N116,"")</f>
        <v/>
      </c>
    </row>
    <row r="92" spans="1:13" x14ac:dyDescent="0.3">
      <c r="A92" s="3" t="str">
        <f>IF('PNW Barge Rate'!A117 &lt;&gt;"",'PNW Barge Rate'!A117,"")</f>
        <v/>
      </c>
      <c r="B92" s="41" t="str">
        <f>IF('PNW Barge Rate'!B117 &lt;&gt;"", 'PNW Barge Rate'!B117,"")</f>
        <v/>
      </c>
      <c r="C92" s="41" t="str">
        <f>IF('PNW Barge Rate'!C117&lt;&gt;"",'PNW Barge Rate'!C117,"")</f>
        <v/>
      </c>
      <c r="D92" s="41" t="str">
        <f>IF('PNW Barge Rate'!D117&lt;&gt;"",'PNW Barge Rate'!D117,"")</f>
        <v/>
      </c>
      <c r="E92" s="41" t="str">
        <f>IF('PNW Barge Rate'!E117&lt;&gt;"",'PNW Barge Rate'!E117,"")</f>
        <v/>
      </c>
      <c r="F92" s="41" t="str">
        <f>IF('PNW Barge Rate'!F117&lt;&gt;"",'PNW Barge Rate'!F117,"")</f>
        <v/>
      </c>
      <c r="G92" s="41" t="str">
        <f>IF('PNW Barge Rate'!G117&lt;&gt;"",'PNW Barge Rate'!G117,"")</f>
        <v/>
      </c>
      <c r="H92" s="41" t="str">
        <f>IF('PNW Barge Rate'!H117&lt;&gt;"",'PNW Barge Rate'!H117,"")</f>
        <v/>
      </c>
      <c r="I92" s="41" t="str">
        <f>IF('PNW Barge Rate'!I117&lt;&gt;"",'PNW Barge Rate'!I117,"")</f>
        <v/>
      </c>
      <c r="J92" s="41" t="str">
        <f>IF('PNW Barge Rate'!J117&lt;&gt;"",'PNW Barge Rate'!J117,"")</f>
        <v/>
      </c>
      <c r="K92" s="41" t="str">
        <f>IF('PNW Barge Rate'!K117&lt;&gt;"",'PNW Barge Rate'!K117,"")</f>
        <v/>
      </c>
      <c r="L92" s="41" t="str">
        <f>IF('PNW Barge Rate'!L117&lt;&gt;"",'PNW Barge Rate'!L117,"")</f>
        <v/>
      </c>
      <c r="M92" s="41" t="str">
        <f>IF('PNW Barge Rate'!N117&lt;&gt;"",'PNW Barge Rate'!N117,"")</f>
        <v/>
      </c>
    </row>
    <row r="93" spans="1:13" x14ac:dyDescent="0.3">
      <c r="A93" s="3" t="str">
        <f>IF('PNW Barge Rate'!A118 &lt;&gt;"",'PNW Barge Rate'!A118,"")</f>
        <v/>
      </c>
      <c r="B93" s="41" t="str">
        <f>IF('PNW Barge Rate'!B118 &lt;&gt;"", 'PNW Barge Rate'!B118,"")</f>
        <v/>
      </c>
      <c r="C93" s="41" t="str">
        <f>IF('PNW Barge Rate'!C118&lt;&gt;"",'PNW Barge Rate'!C118,"")</f>
        <v/>
      </c>
      <c r="D93" s="41" t="str">
        <f>IF('PNW Barge Rate'!D118&lt;&gt;"",'PNW Barge Rate'!D118,"")</f>
        <v/>
      </c>
      <c r="E93" s="41" t="str">
        <f>IF('PNW Barge Rate'!E118&lt;&gt;"",'PNW Barge Rate'!E118,"")</f>
        <v/>
      </c>
      <c r="F93" s="41" t="str">
        <f>IF('PNW Barge Rate'!F118&lt;&gt;"",'PNW Barge Rate'!F118,"")</f>
        <v/>
      </c>
      <c r="G93" s="41" t="str">
        <f>IF('PNW Barge Rate'!G118&lt;&gt;"",'PNW Barge Rate'!G118,"")</f>
        <v/>
      </c>
      <c r="H93" s="41" t="str">
        <f>IF('PNW Barge Rate'!H118&lt;&gt;"",'PNW Barge Rate'!H118,"")</f>
        <v/>
      </c>
      <c r="I93" s="41" t="str">
        <f>IF('PNW Barge Rate'!I118&lt;&gt;"",'PNW Barge Rate'!I118,"")</f>
        <v/>
      </c>
      <c r="J93" s="41" t="str">
        <f>IF('PNW Barge Rate'!J118&lt;&gt;"",'PNW Barge Rate'!J118,"")</f>
        <v/>
      </c>
      <c r="K93" s="41" t="str">
        <f>IF('PNW Barge Rate'!K118&lt;&gt;"",'PNW Barge Rate'!K118,"")</f>
        <v/>
      </c>
      <c r="L93" s="41" t="str">
        <f>IF('PNW Barge Rate'!L118&lt;&gt;"",'PNW Barge Rate'!L118,"")</f>
        <v/>
      </c>
      <c r="M93" s="41" t="str">
        <f>IF('PNW Barge Rate'!N118&lt;&gt;"",'PNW Barge Rate'!N118,"")</f>
        <v/>
      </c>
    </row>
    <row r="94" spans="1:13" x14ac:dyDescent="0.3">
      <c r="A94" s="3" t="str">
        <f>IF('PNW Barge Rate'!A119 &lt;&gt;"",'PNW Barge Rate'!A119,"")</f>
        <v/>
      </c>
      <c r="B94" s="41" t="str">
        <f>IF('PNW Barge Rate'!B119 &lt;&gt;"", 'PNW Barge Rate'!B119,"")</f>
        <v/>
      </c>
      <c r="C94" s="41" t="str">
        <f>IF('PNW Barge Rate'!C119&lt;&gt;"",'PNW Barge Rate'!C119,"")</f>
        <v/>
      </c>
      <c r="D94" s="41" t="str">
        <f>IF('PNW Barge Rate'!D119&lt;&gt;"",'PNW Barge Rate'!D119,"")</f>
        <v/>
      </c>
      <c r="E94" s="41" t="str">
        <f>IF('PNW Barge Rate'!E119&lt;&gt;"",'PNW Barge Rate'!E119,"")</f>
        <v/>
      </c>
      <c r="F94" s="41" t="str">
        <f>IF('PNW Barge Rate'!F119&lt;&gt;"",'PNW Barge Rate'!F119,"")</f>
        <v/>
      </c>
      <c r="G94" s="41" t="str">
        <f>IF('PNW Barge Rate'!G119&lt;&gt;"",'PNW Barge Rate'!G119,"")</f>
        <v/>
      </c>
      <c r="H94" s="41" t="str">
        <f>IF('PNW Barge Rate'!H119&lt;&gt;"",'PNW Barge Rate'!H119,"")</f>
        <v/>
      </c>
      <c r="I94" s="41" t="str">
        <f>IF('PNW Barge Rate'!I119&lt;&gt;"",'PNW Barge Rate'!I119,"")</f>
        <v/>
      </c>
      <c r="J94" s="41" t="str">
        <f>IF('PNW Barge Rate'!J119&lt;&gt;"",'PNW Barge Rate'!J119,"")</f>
        <v/>
      </c>
      <c r="K94" s="41" t="str">
        <f>IF('PNW Barge Rate'!K119&lt;&gt;"",'PNW Barge Rate'!K119,"")</f>
        <v/>
      </c>
      <c r="L94" s="41" t="str">
        <f>IF('PNW Barge Rate'!L119&lt;&gt;"",'PNW Barge Rate'!L119,"")</f>
        <v/>
      </c>
      <c r="M94" s="41" t="str">
        <f>IF('PNW Barge Rate'!N119&lt;&gt;"",'PNW Barge Rate'!N119,"")</f>
        <v/>
      </c>
    </row>
    <row r="95" spans="1:13" x14ac:dyDescent="0.3">
      <c r="A95" s="3" t="str">
        <f>IF('PNW Barge Rate'!A120 &lt;&gt;"",'PNW Barge Rate'!A120,"")</f>
        <v/>
      </c>
      <c r="B95" s="41" t="str">
        <f>IF('PNW Barge Rate'!B120 &lt;&gt;"", 'PNW Barge Rate'!B120,"")</f>
        <v/>
      </c>
      <c r="C95" s="41" t="str">
        <f>IF('PNW Barge Rate'!C120&lt;&gt;"",'PNW Barge Rate'!C120,"")</f>
        <v/>
      </c>
      <c r="D95" s="41" t="str">
        <f>IF('PNW Barge Rate'!D120&lt;&gt;"",'PNW Barge Rate'!D120,"")</f>
        <v/>
      </c>
      <c r="E95" s="41" t="str">
        <f>IF('PNW Barge Rate'!E120&lt;&gt;"",'PNW Barge Rate'!E120,"")</f>
        <v/>
      </c>
      <c r="F95" s="41" t="str">
        <f>IF('PNW Barge Rate'!F120&lt;&gt;"",'PNW Barge Rate'!F120,"")</f>
        <v/>
      </c>
      <c r="G95" s="41" t="str">
        <f>IF('PNW Barge Rate'!G120&lt;&gt;"",'PNW Barge Rate'!G120,"")</f>
        <v/>
      </c>
      <c r="H95" s="41" t="str">
        <f>IF('PNW Barge Rate'!H120&lt;&gt;"",'PNW Barge Rate'!H120,"")</f>
        <v/>
      </c>
      <c r="I95" s="41" t="str">
        <f>IF('PNW Barge Rate'!I120&lt;&gt;"",'PNW Barge Rate'!I120,"")</f>
        <v/>
      </c>
      <c r="J95" s="41" t="str">
        <f>IF('PNW Barge Rate'!J120&lt;&gt;"",'PNW Barge Rate'!J120,"")</f>
        <v/>
      </c>
      <c r="K95" s="41" t="str">
        <f>IF('PNW Barge Rate'!K120&lt;&gt;"",'PNW Barge Rate'!K120,"")</f>
        <v/>
      </c>
      <c r="L95" s="41" t="str">
        <f>IF('PNW Barge Rate'!L120&lt;&gt;"",'PNW Barge Rate'!L120,"")</f>
        <v/>
      </c>
      <c r="M95" s="41" t="str">
        <f>IF('PNW Barge Rate'!N120&lt;&gt;"",'PNW Barge Rate'!N120,"")</f>
        <v/>
      </c>
    </row>
    <row r="96" spans="1:13" x14ac:dyDescent="0.3">
      <c r="A96" s="3" t="str">
        <f>IF('PNW Barge Rate'!A121 &lt;&gt;"",'PNW Barge Rate'!A121,"")</f>
        <v/>
      </c>
      <c r="B96" s="41" t="str">
        <f>IF('PNW Barge Rate'!B121 &lt;&gt;"", 'PNW Barge Rate'!B121,"")</f>
        <v/>
      </c>
      <c r="C96" s="41" t="str">
        <f>IF('PNW Barge Rate'!C121&lt;&gt;"",'PNW Barge Rate'!C121,"")</f>
        <v/>
      </c>
      <c r="D96" s="41" t="str">
        <f>IF('PNW Barge Rate'!D121&lt;&gt;"",'PNW Barge Rate'!D121,"")</f>
        <v/>
      </c>
      <c r="E96" s="41" t="str">
        <f>IF('PNW Barge Rate'!E121&lt;&gt;"",'PNW Barge Rate'!E121,"")</f>
        <v/>
      </c>
      <c r="F96" s="41" t="str">
        <f>IF('PNW Barge Rate'!F121&lt;&gt;"",'PNW Barge Rate'!F121,"")</f>
        <v/>
      </c>
      <c r="G96" s="41" t="str">
        <f>IF('PNW Barge Rate'!G121&lt;&gt;"",'PNW Barge Rate'!G121,"")</f>
        <v/>
      </c>
      <c r="H96" s="41" t="str">
        <f>IF('PNW Barge Rate'!H121&lt;&gt;"",'PNW Barge Rate'!H121,"")</f>
        <v/>
      </c>
      <c r="I96" s="41" t="str">
        <f>IF('PNW Barge Rate'!I121&lt;&gt;"",'PNW Barge Rate'!I121,"")</f>
        <v/>
      </c>
      <c r="J96" s="41" t="str">
        <f>IF('PNW Barge Rate'!J121&lt;&gt;"",'PNW Barge Rate'!J121,"")</f>
        <v/>
      </c>
      <c r="K96" s="41" t="str">
        <f>IF('PNW Barge Rate'!K121&lt;&gt;"",'PNW Barge Rate'!K121,"")</f>
        <v/>
      </c>
      <c r="L96" s="41" t="str">
        <f>IF('PNW Barge Rate'!L121&lt;&gt;"",'PNW Barge Rate'!L121,"")</f>
        <v/>
      </c>
      <c r="M96" s="41" t="str">
        <f>IF('PNW Barge Rate'!N121&lt;&gt;"",'PNW Barge Rate'!N121,"")</f>
        <v/>
      </c>
    </row>
    <row r="97" spans="1:13" x14ac:dyDescent="0.3">
      <c r="A97" s="3" t="str">
        <f>IF('PNW Barge Rate'!A122 &lt;&gt;"",'PNW Barge Rate'!A122,"")</f>
        <v/>
      </c>
      <c r="B97" s="41" t="str">
        <f>IF('PNW Barge Rate'!B122 &lt;&gt;"", 'PNW Barge Rate'!B122,"")</f>
        <v/>
      </c>
      <c r="C97" s="41" t="str">
        <f>IF('PNW Barge Rate'!C122&lt;&gt;"",'PNW Barge Rate'!C122,"")</f>
        <v/>
      </c>
      <c r="D97" s="41" t="str">
        <f>IF('PNW Barge Rate'!D122&lt;&gt;"",'PNW Barge Rate'!D122,"")</f>
        <v/>
      </c>
      <c r="E97" s="41" t="str">
        <f>IF('PNW Barge Rate'!E122&lt;&gt;"",'PNW Barge Rate'!E122,"")</f>
        <v/>
      </c>
      <c r="F97" s="41" t="str">
        <f>IF('PNW Barge Rate'!F122&lt;&gt;"",'PNW Barge Rate'!F122,"")</f>
        <v/>
      </c>
      <c r="G97" s="41" t="str">
        <f>IF('PNW Barge Rate'!G122&lt;&gt;"",'PNW Barge Rate'!G122,"")</f>
        <v/>
      </c>
      <c r="H97" s="41" t="str">
        <f>IF('PNW Barge Rate'!H122&lt;&gt;"",'PNW Barge Rate'!H122,"")</f>
        <v/>
      </c>
      <c r="I97" s="41" t="str">
        <f>IF('PNW Barge Rate'!I122&lt;&gt;"",'PNW Barge Rate'!I122,"")</f>
        <v/>
      </c>
      <c r="J97" s="41" t="str">
        <f>IF('PNW Barge Rate'!J122&lt;&gt;"",'PNW Barge Rate'!J122,"")</f>
        <v/>
      </c>
      <c r="K97" s="41" t="str">
        <f>IF('PNW Barge Rate'!K122&lt;&gt;"",'PNW Barge Rate'!K122,"")</f>
        <v/>
      </c>
      <c r="L97" s="41" t="str">
        <f>IF('PNW Barge Rate'!L122&lt;&gt;"",'PNW Barge Rate'!L122,"")</f>
        <v/>
      </c>
      <c r="M97" s="41" t="str">
        <f>IF('PNW Barge Rate'!N122&lt;&gt;"",'PNW Barge Rate'!N122,"")</f>
        <v/>
      </c>
    </row>
    <row r="98" spans="1:13" x14ac:dyDescent="0.3">
      <c r="A98" s="3" t="str">
        <f>IF('PNW Barge Rate'!A123 &lt;&gt;"",'PNW Barge Rate'!A123,"")</f>
        <v/>
      </c>
      <c r="B98" s="41" t="str">
        <f>IF('PNW Barge Rate'!B123 &lt;&gt;"", 'PNW Barge Rate'!B123,"")</f>
        <v/>
      </c>
      <c r="C98" s="41" t="str">
        <f>IF('PNW Barge Rate'!C123&lt;&gt;"",'PNW Barge Rate'!C123,"")</f>
        <v/>
      </c>
      <c r="D98" s="41" t="str">
        <f>IF('PNW Barge Rate'!D123&lt;&gt;"",'PNW Barge Rate'!D123,"")</f>
        <v/>
      </c>
      <c r="E98" s="41" t="str">
        <f>IF('PNW Barge Rate'!E123&lt;&gt;"",'PNW Barge Rate'!E123,"")</f>
        <v/>
      </c>
      <c r="F98" s="41" t="str">
        <f>IF('PNW Barge Rate'!F123&lt;&gt;"",'PNW Barge Rate'!F123,"")</f>
        <v/>
      </c>
      <c r="G98" s="41" t="str">
        <f>IF('PNW Barge Rate'!G123&lt;&gt;"",'PNW Barge Rate'!G123,"")</f>
        <v/>
      </c>
      <c r="H98" s="41" t="str">
        <f>IF('PNW Barge Rate'!H123&lt;&gt;"",'PNW Barge Rate'!H123,"")</f>
        <v/>
      </c>
      <c r="I98" s="41" t="str">
        <f>IF('PNW Barge Rate'!I123&lt;&gt;"",'PNW Barge Rate'!I123,"")</f>
        <v/>
      </c>
      <c r="J98" s="41" t="str">
        <f>IF('PNW Barge Rate'!J123&lt;&gt;"",'PNW Barge Rate'!J123,"")</f>
        <v/>
      </c>
      <c r="K98" s="41" t="str">
        <f>IF('PNW Barge Rate'!K123&lt;&gt;"",'PNW Barge Rate'!K123,"")</f>
        <v/>
      </c>
      <c r="L98" s="41" t="str">
        <f>IF('PNW Barge Rate'!L123&lt;&gt;"",'PNW Barge Rate'!L123,"")</f>
        <v/>
      </c>
      <c r="M98" s="41" t="str">
        <f>IF('PNW Barge Rate'!N123&lt;&gt;"",'PNW Barge Rate'!N123,"")</f>
        <v/>
      </c>
    </row>
    <row r="99" spans="1:13" x14ac:dyDescent="0.3">
      <c r="A99" s="3" t="str">
        <f>IF('PNW Barge Rate'!A124 &lt;&gt;"",'PNW Barge Rate'!A124,"")</f>
        <v/>
      </c>
      <c r="B99" s="41" t="str">
        <f>IF('PNW Barge Rate'!B124 &lt;&gt;"", 'PNW Barge Rate'!B124,"")</f>
        <v/>
      </c>
      <c r="C99" s="41" t="str">
        <f>IF('PNW Barge Rate'!C124&lt;&gt;"",'PNW Barge Rate'!C124,"")</f>
        <v/>
      </c>
      <c r="D99" s="41" t="str">
        <f>IF('PNW Barge Rate'!D124&lt;&gt;"",'PNW Barge Rate'!D124,"")</f>
        <v/>
      </c>
      <c r="E99" s="41" t="str">
        <f>IF('PNW Barge Rate'!E124&lt;&gt;"",'PNW Barge Rate'!E124,"")</f>
        <v/>
      </c>
      <c r="F99" s="41" t="str">
        <f>IF('PNW Barge Rate'!F124&lt;&gt;"",'PNW Barge Rate'!F124,"")</f>
        <v/>
      </c>
      <c r="G99" s="41" t="str">
        <f>IF('PNW Barge Rate'!G124&lt;&gt;"",'PNW Barge Rate'!G124,"")</f>
        <v/>
      </c>
      <c r="H99" s="41" t="str">
        <f>IF('PNW Barge Rate'!H124&lt;&gt;"",'PNW Barge Rate'!H124,"")</f>
        <v/>
      </c>
      <c r="I99" s="41" t="str">
        <f>IF('PNW Barge Rate'!I124&lt;&gt;"",'PNW Barge Rate'!I124,"")</f>
        <v/>
      </c>
      <c r="J99" s="41" t="str">
        <f>IF('PNW Barge Rate'!J124&lt;&gt;"",'PNW Barge Rate'!J124,"")</f>
        <v/>
      </c>
      <c r="K99" s="41" t="str">
        <f>IF('PNW Barge Rate'!K124&lt;&gt;"",'PNW Barge Rate'!K124,"")</f>
        <v/>
      </c>
      <c r="L99" s="41" t="str">
        <f>IF('PNW Barge Rate'!L124&lt;&gt;"",'PNW Barge Rate'!L124,"")</f>
        <v/>
      </c>
      <c r="M99" s="41" t="str">
        <f>IF('PNW Barge Rate'!N124&lt;&gt;"",'PNW Barge Rate'!N124,"")</f>
        <v/>
      </c>
    </row>
    <row r="100" spans="1:13" x14ac:dyDescent="0.3">
      <c r="A100" s="3" t="str">
        <f>IF('PNW Barge Rate'!A125 &lt;&gt;"",'PNW Barge Rate'!A125,"")</f>
        <v/>
      </c>
      <c r="B100" s="41" t="str">
        <f>IF('PNW Barge Rate'!B125 &lt;&gt;"", 'PNW Barge Rate'!B125,"")</f>
        <v/>
      </c>
      <c r="C100" s="41" t="str">
        <f>IF('PNW Barge Rate'!C125&lt;&gt;"",'PNW Barge Rate'!C125,"")</f>
        <v/>
      </c>
      <c r="D100" s="41" t="str">
        <f>IF('PNW Barge Rate'!D125&lt;&gt;"",'PNW Barge Rate'!D125,"")</f>
        <v/>
      </c>
      <c r="E100" s="41" t="str">
        <f>IF('PNW Barge Rate'!E125&lt;&gt;"",'PNW Barge Rate'!E125,"")</f>
        <v/>
      </c>
      <c r="F100" s="41" t="str">
        <f>IF('PNW Barge Rate'!F125&lt;&gt;"",'PNW Barge Rate'!F125,"")</f>
        <v/>
      </c>
      <c r="G100" s="41" t="str">
        <f>IF('PNW Barge Rate'!G125&lt;&gt;"",'PNW Barge Rate'!G125,"")</f>
        <v/>
      </c>
      <c r="H100" s="41" t="str">
        <f>IF('PNW Barge Rate'!H125&lt;&gt;"",'PNW Barge Rate'!H125,"")</f>
        <v/>
      </c>
      <c r="I100" s="41" t="str">
        <f>IF('PNW Barge Rate'!I125&lt;&gt;"",'PNW Barge Rate'!I125,"")</f>
        <v/>
      </c>
      <c r="J100" s="41" t="str">
        <f>IF('PNW Barge Rate'!J125&lt;&gt;"",'PNW Barge Rate'!J125,"")</f>
        <v/>
      </c>
      <c r="K100" s="41" t="str">
        <f>IF('PNW Barge Rate'!K125&lt;&gt;"",'PNW Barge Rate'!K125,"")</f>
        <v/>
      </c>
      <c r="L100" s="41" t="str">
        <f>IF('PNW Barge Rate'!L125&lt;&gt;"",'PNW Barge Rate'!L125,"")</f>
        <v/>
      </c>
      <c r="M100" s="41" t="str">
        <f>IF('PNW Barge Rate'!N125&lt;&gt;"",'PNW Barge Rate'!N125,"")</f>
        <v/>
      </c>
    </row>
    <row r="101" spans="1:13" x14ac:dyDescent="0.3">
      <c r="A101" s="3" t="str">
        <f>IF('PNW Barge Rate'!A126 &lt;&gt;"",'PNW Barge Rate'!A126,"")</f>
        <v/>
      </c>
      <c r="B101" s="41" t="str">
        <f>IF('PNW Barge Rate'!B126 &lt;&gt;"", 'PNW Barge Rate'!B126,"")</f>
        <v/>
      </c>
      <c r="C101" s="41" t="str">
        <f>IF('PNW Barge Rate'!C126&lt;&gt;"",'PNW Barge Rate'!C126,"")</f>
        <v/>
      </c>
      <c r="D101" s="41" t="str">
        <f>IF('PNW Barge Rate'!D126&lt;&gt;"",'PNW Barge Rate'!D126,"")</f>
        <v/>
      </c>
      <c r="E101" s="41" t="str">
        <f>IF('PNW Barge Rate'!E126&lt;&gt;"",'PNW Barge Rate'!E126,"")</f>
        <v/>
      </c>
      <c r="F101" s="41" t="str">
        <f>IF('PNW Barge Rate'!F126&lt;&gt;"",'PNW Barge Rate'!F126,"")</f>
        <v/>
      </c>
      <c r="G101" s="41" t="str">
        <f>IF('PNW Barge Rate'!G126&lt;&gt;"",'PNW Barge Rate'!G126,"")</f>
        <v/>
      </c>
      <c r="H101" s="41" t="str">
        <f>IF('PNW Barge Rate'!H126&lt;&gt;"",'PNW Barge Rate'!H126,"")</f>
        <v/>
      </c>
      <c r="I101" s="41" t="str">
        <f>IF('PNW Barge Rate'!I126&lt;&gt;"",'PNW Barge Rate'!I126,"")</f>
        <v/>
      </c>
      <c r="J101" s="41" t="str">
        <f>IF('PNW Barge Rate'!J126&lt;&gt;"",'PNW Barge Rate'!J126,"")</f>
        <v/>
      </c>
      <c r="K101" s="41" t="str">
        <f>IF('PNW Barge Rate'!K126&lt;&gt;"",'PNW Barge Rate'!K126,"")</f>
        <v/>
      </c>
      <c r="L101" s="41" t="str">
        <f>IF('PNW Barge Rate'!L126&lt;&gt;"",'PNW Barge Rate'!L126,"")</f>
        <v/>
      </c>
      <c r="M101" s="41" t="str">
        <f>IF('PNW Barge Rate'!N126&lt;&gt;"",'PNW Barge Rate'!N126,"")</f>
        <v/>
      </c>
    </row>
    <row r="102" spans="1:13" x14ac:dyDescent="0.3">
      <c r="A102" s="3" t="str">
        <f>IF('PNW Barge Rate'!A127 &lt;&gt;"",'PNW Barge Rate'!A127,"")</f>
        <v/>
      </c>
      <c r="B102" s="41" t="str">
        <f>IF('PNW Barge Rate'!B127 &lt;&gt;"", 'PNW Barge Rate'!B127,"")</f>
        <v/>
      </c>
      <c r="C102" s="41" t="str">
        <f>IF('PNW Barge Rate'!C127&lt;&gt;"",'PNW Barge Rate'!C127,"")</f>
        <v/>
      </c>
      <c r="D102" s="41" t="str">
        <f>IF('PNW Barge Rate'!D127&lt;&gt;"",'PNW Barge Rate'!D127,"")</f>
        <v/>
      </c>
      <c r="E102" s="41" t="str">
        <f>IF('PNW Barge Rate'!E127&lt;&gt;"",'PNW Barge Rate'!E127,"")</f>
        <v/>
      </c>
      <c r="F102" s="41" t="str">
        <f>IF('PNW Barge Rate'!F127&lt;&gt;"",'PNW Barge Rate'!F127,"")</f>
        <v/>
      </c>
      <c r="G102" s="41" t="str">
        <f>IF('PNW Barge Rate'!G127&lt;&gt;"",'PNW Barge Rate'!G127,"")</f>
        <v/>
      </c>
      <c r="H102" s="41" t="str">
        <f>IF('PNW Barge Rate'!H127&lt;&gt;"",'PNW Barge Rate'!H127,"")</f>
        <v/>
      </c>
      <c r="I102" s="41" t="str">
        <f>IF('PNW Barge Rate'!I127&lt;&gt;"",'PNW Barge Rate'!I127,"")</f>
        <v/>
      </c>
      <c r="J102" s="41" t="str">
        <f>IF('PNW Barge Rate'!J127&lt;&gt;"",'PNW Barge Rate'!J127,"")</f>
        <v/>
      </c>
      <c r="K102" s="41" t="str">
        <f>IF('PNW Barge Rate'!K127&lt;&gt;"",'PNW Barge Rate'!K127,"")</f>
        <v/>
      </c>
      <c r="L102" s="41" t="str">
        <f>IF('PNW Barge Rate'!L127&lt;&gt;"",'PNW Barge Rate'!L127,"")</f>
        <v/>
      </c>
      <c r="M102" s="41" t="str">
        <f>IF('PNW Barge Rate'!N127&lt;&gt;"",'PNW Barge Rate'!N127,"")</f>
        <v/>
      </c>
    </row>
    <row r="103" spans="1:13" x14ac:dyDescent="0.3">
      <c r="A103" s="3" t="str">
        <f>IF('PNW Barge Rate'!A128 &lt;&gt;"",'PNW Barge Rate'!A128,"")</f>
        <v/>
      </c>
      <c r="B103" s="41" t="str">
        <f>IF('PNW Barge Rate'!B128 &lt;&gt;"", 'PNW Barge Rate'!B128,"")</f>
        <v/>
      </c>
      <c r="C103" s="41" t="str">
        <f>IF('PNW Barge Rate'!C128&lt;&gt;"",'PNW Barge Rate'!C128,"")</f>
        <v/>
      </c>
      <c r="D103" s="41" t="str">
        <f>IF('PNW Barge Rate'!D128&lt;&gt;"",'PNW Barge Rate'!D128,"")</f>
        <v/>
      </c>
      <c r="E103" s="41" t="str">
        <f>IF('PNW Barge Rate'!E128&lt;&gt;"",'PNW Barge Rate'!E128,"")</f>
        <v/>
      </c>
      <c r="F103" s="41" t="str">
        <f>IF('PNW Barge Rate'!F128&lt;&gt;"",'PNW Barge Rate'!F128,"")</f>
        <v/>
      </c>
      <c r="G103" s="41" t="str">
        <f>IF('PNW Barge Rate'!G128&lt;&gt;"",'PNW Barge Rate'!G128,"")</f>
        <v/>
      </c>
      <c r="H103" s="41" t="str">
        <f>IF('PNW Barge Rate'!H128&lt;&gt;"",'PNW Barge Rate'!H128,"")</f>
        <v/>
      </c>
      <c r="I103" s="41" t="str">
        <f>IF('PNW Barge Rate'!I128&lt;&gt;"",'PNW Barge Rate'!I128,"")</f>
        <v/>
      </c>
      <c r="J103" s="41" t="str">
        <f>IF('PNW Barge Rate'!J128&lt;&gt;"",'PNW Barge Rate'!J128,"")</f>
        <v/>
      </c>
      <c r="K103" s="41" t="str">
        <f>IF('PNW Barge Rate'!K128&lt;&gt;"",'PNW Barge Rate'!K128,"")</f>
        <v/>
      </c>
      <c r="L103" s="41" t="str">
        <f>IF('PNW Barge Rate'!L128&lt;&gt;"",'PNW Barge Rate'!L128,"")</f>
        <v/>
      </c>
      <c r="M103" s="41" t="str">
        <f>IF('PNW Barge Rate'!N128&lt;&gt;"",'PNW Barge Rate'!N128,"")</f>
        <v/>
      </c>
    </row>
    <row r="104" spans="1:13" x14ac:dyDescent="0.3">
      <c r="A104" s="3" t="str">
        <f>IF('PNW Barge Rate'!A129 &lt;&gt;"",'PNW Barge Rate'!A129,"")</f>
        <v/>
      </c>
      <c r="B104" s="41" t="str">
        <f>IF('PNW Barge Rate'!B129 &lt;&gt;"", 'PNW Barge Rate'!B129,"")</f>
        <v/>
      </c>
      <c r="C104" s="41" t="str">
        <f>IF('PNW Barge Rate'!C129&lt;&gt;"",'PNW Barge Rate'!C129,"")</f>
        <v/>
      </c>
      <c r="D104" s="41" t="str">
        <f>IF('PNW Barge Rate'!D129&lt;&gt;"",'PNW Barge Rate'!D129,"")</f>
        <v/>
      </c>
      <c r="E104" s="41" t="str">
        <f>IF('PNW Barge Rate'!E129&lt;&gt;"",'PNW Barge Rate'!E129,"")</f>
        <v/>
      </c>
      <c r="F104" s="41" t="str">
        <f>IF('PNW Barge Rate'!F129&lt;&gt;"",'PNW Barge Rate'!F129,"")</f>
        <v/>
      </c>
      <c r="G104" s="41" t="str">
        <f>IF('PNW Barge Rate'!G129&lt;&gt;"",'PNW Barge Rate'!G129,"")</f>
        <v/>
      </c>
      <c r="H104" s="41" t="str">
        <f>IF('PNW Barge Rate'!H129&lt;&gt;"",'PNW Barge Rate'!H129,"")</f>
        <v/>
      </c>
      <c r="I104" s="41" t="str">
        <f>IF('PNW Barge Rate'!I129&lt;&gt;"",'PNW Barge Rate'!I129,"")</f>
        <v/>
      </c>
      <c r="J104" s="41" t="str">
        <f>IF('PNW Barge Rate'!J129&lt;&gt;"",'PNW Barge Rate'!J129,"")</f>
        <v/>
      </c>
      <c r="K104" s="41" t="str">
        <f>IF('PNW Barge Rate'!K129&lt;&gt;"",'PNW Barge Rate'!K129,"")</f>
        <v/>
      </c>
      <c r="L104" s="41" t="str">
        <f>IF('PNW Barge Rate'!L129&lt;&gt;"",'PNW Barge Rate'!L129,"")</f>
        <v/>
      </c>
      <c r="M104" s="41" t="str">
        <f>IF('PNW Barge Rate'!N129&lt;&gt;"",'PNW Barge Rate'!N129,"")</f>
        <v/>
      </c>
    </row>
    <row r="105" spans="1:13" x14ac:dyDescent="0.3">
      <c r="A105" s="3" t="str">
        <f>IF('PNW Barge Rate'!A130 &lt;&gt;"",'PNW Barge Rate'!A130,"")</f>
        <v/>
      </c>
      <c r="B105" s="41" t="str">
        <f>IF('PNW Barge Rate'!B130 &lt;&gt;"", 'PNW Barge Rate'!B130,"")</f>
        <v/>
      </c>
      <c r="C105" s="41" t="str">
        <f>IF('PNW Barge Rate'!C130&lt;&gt;"",'PNW Barge Rate'!C130,"")</f>
        <v/>
      </c>
      <c r="D105" s="41" t="str">
        <f>IF('PNW Barge Rate'!D130&lt;&gt;"",'PNW Barge Rate'!D130,"")</f>
        <v/>
      </c>
      <c r="E105" s="41" t="str">
        <f>IF('PNW Barge Rate'!E130&lt;&gt;"",'PNW Barge Rate'!E130,"")</f>
        <v/>
      </c>
      <c r="F105" s="41" t="str">
        <f>IF('PNW Barge Rate'!F130&lt;&gt;"",'PNW Barge Rate'!F130,"")</f>
        <v/>
      </c>
      <c r="G105" s="41" t="str">
        <f>IF('PNW Barge Rate'!G130&lt;&gt;"",'PNW Barge Rate'!G130,"")</f>
        <v/>
      </c>
      <c r="H105" s="41" t="str">
        <f>IF('PNW Barge Rate'!H130&lt;&gt;"",'PNW Barge Rate'!H130,"")</f>
        <v/>
      </c>
      <c r="I105" s="41" t="str">
        <f>IF('PNW Barge Rate'!I130&lt;&gt;"",'PNW Barge Rate'!I130,"")</f>
        <v/>
      </c>
      <c r="J105" s="41" t="str">
        <f>IF('PNW Barge Rate'!J130&lt;&gt;"",'PNW Barge Rate'!J130,"")</f>
        <v/>
      </c>
      <c r="K105" s="41" t="str">
        <f>IF('PNW Barge Rate'!K130&lt;&gt;"",'PNW Barge Rate'!K130,"")</f>
        <v/>
      </c>
      <c r="L105" s="41" t="str">
        <f>IF('PNW Barge Rate'!L130&lt;&gt;"",'PNW Barge Rate'!L130,"")</f>
        <v/>
      </c>
      <c r="M105" s="41" t="str">
        <f>IF('PNW Barge Rate'!N130&lt;&gt;"",'PNW Barge Rate'!N130,"")</f>
        <v/>
      </c>
    </row>
    <row r="106" spans="1:13" x14ac:dyDescent="0.3">
      <c r="A106" s="3" t="str">
        <f>IF('PNW Barge Rate'!A131 &lt;&gt;"",'PNW Barge Rate'!A131,"")</f>
        <v/>
      </c>
      <c r="B106" s="41" t="str">
        <f>IF('PNW Barge Rate'!B131 &lt;&gt;"", 'PNW Barge Rate'!B131,"")</f>
        <v/>
      </c>
      <c r="C106" s="41" t="str">
        <f>IF('PNW Barge Rate'!C131&lt;&gt;"",'PNW Barge Rate'!C131,"")</f>
        <v/>
      </c>
      <c r="D106" s="41" t="str">
        <f>IF('PNW Barge Rate'!D131&lt;&gt;"",'PNW Barge Rate'!D131,"")</f>
        <v/>
      </c>
      <c r="E106" s="41" t="str">
        <f>IF('PNW Barge Rate'!E131&lt;&gt;"",'PNW Barge Rate'!E131,"")</f>
        <v/>
      </c>
      <c r="F106" s="41" t="str">
        <f>IF('PNW Barge Rate'!F131&lt;&gt;"",'PNW Barge Rate'!F131,"")</f>
        <v/>
      </c>
      <c r="G106" s="41" t="str">
        <f>IF('PNW Barge Rate'!G131&lt;&gt;"",'PNW Barge Rate'!G131,"")</f>
        <v/>
      </c>
      <c r="H106" s="41" t="str">
        <f>IF('PNW Barge Rate'!H131&lt;&gt;"",'PNW Barge Rate'!H131,"")</f>
        <v/>
      </c>
      <c r="I106" s="41" t="str">
        <f>IF('PNW Barge Rate'!I131&lt;&gt;"",'PNW Barge Rate'!I131,"")</f>
        <v/>
      </c>
      <c r="J106" s="41" t="str">
        <f>IF('PNW Barge Rate'!J131&lt;&gt;"",'PNW Barge Rate'!J131,"")</f>
        <v/>
      </c>
      <c r="K106" s="41" t="str">
        <f>IF('PNW Barge Rate'!K131&lt;&gt;"",'PNW Barge Rate'!K131,"")</f>
        <v/>
      </c>
      <c r="L106" s="41" t="str">
        <f>IF('PNW Barge Rate'!L131&lt;&gt;"",'PNW Barge Rate'!L131,"")</f>
        <v/>
      </c>
      <c r="M106" s="41" t="str">
        <f>IF('PNW Barge Rate'!N131&lt;&gt;"",'PNW Barge Rate'!N131,"")</f>
        <v/>
      </c>
    </row>
    <row r="107" spans="1:13" x14ac:dyDescent="0.3">
      <c r="A107" s="3" t="str">
        <f>IF('PNW Barge Rate'!A132 &lt;&gt;"",'PNW Barge Rate'!A132,"")</f>
        <v/>
      </c>
      <c r="B107" s="41" t="str">
        <f>IF('PNW Barge Rate'!B132 &lt;&gt;"", 'PNW Barge Rate'!B132,"")</f>
        <v/>
      </c>
      <c r="C107" s="41" t="str">
        <f>IF('PNW Barge Rate'!C132&lt;&gt;"",'PNW Barge Rate'!C132,"")</f>
        <v/>
      </c>
      <c r="D107" s="41" t="str">
        <f>IF('PNW Barge Rate'!D132&lt;&gt;"",'PNW Barge Rate'!D132,"")</f>
        <v/>
      </c>
      <c r="E107" s="41" t="str">
        <f>IF('PNW Barge Rate'!E132&lt;&gt;"",'PNW Barge Rate'!E132,"")</f>
        <v/>
      </c>
      <c r="F107" s="41" t="str">
        <f>IF('PNW Barge Rate'!F132&lt;&gt;"",'PNW Barge Rate'!F132,"")</f>
        <v/>
      </c>
      <c r="G107" s="41" t="str">
        <f>IF('PNW Barge Rate'!G132&lt;&gt;"",'PNW Barge Rate'!G132,"")</f>
        <v/>
      </c>
      <c r="H107" s="41" t="str">
        <f>IF('PNW Barge Rate'!H132&lt;&gt;"",'PNW Barge Rate'!H132,"")</f>
        <v/>
      </c>
      <c r="I107" s="41" t="str">
        <f>IF('PNW Barge Rate'!I132&lt;&gt;"",'PNW Barge Rate'!I132,"")</f>
        <v/>
      </c>
      <c r="J107" s="41" t="str">
        <f>IF('PNW Barge Rate'!J132&lt;&gt;"",'PNW Barge Rate'!J132,"")</f>
        <v/>
      </c>
      <c r="K107" s="41" t="str">
        <f>IF('PNW Barge Rate'!K132&lt;&gt;"",'PNW Barge Rate'!K132,"")</f>
        <v/>
      </c>
      <c r="L107" s="41" t="str">
        <f>IF('PNW Barge Rate'!L132&lt;&gt;"",'PNW Barge Rate'!L132,"")</f>
        <v/>
      </c>
      <c r="M107" s="41" t="str">
        <f>IF('PNW Barge Rate'!N132&lt;&gt;"",'PNW Barge Rate'!N132,"")</f>
        <v/>
      </c>
    </row>
    <row r="108" spans="1:13" x14ac:dyDescent="0.3">
      <c r="A108" s="3" t="str">
        <f>IF('PNW Barge Rate'!A133 &lt;&gt;"",'PNW Barge Rate'!A133,"")</f>
        <v/>
      </c>
      <c r="B108" s="41" t="str">
        <f>IF('PNW Barge Rate'!B133 &lt;&gt;"", 'PNW Barge Rate'!B133,"")</f>
        <v/>
      </c>
      <c r="C108" s="41" t="str">
        <f>IF('PNW Barge Rate'!C133&lt;&gt;"",'PNW Barge Rate'!C133,"")</f>
        <v/>
      </c>
      <c r="D108" s="41" t="str">
        <f>IF('PNW Barge Rate'!D133&lt;&gt;"",'PNW Barge Rate'!D133,"")</f>
        <v/>
      </c>
      <c r="E108" s="41" t="str">
        <f>IF('PNW Barge Rate'!E133&lt;&gt;"",'PNW Barge Rate'!E133,"")</f>
        <v/>
      </c>
      <c r="F108" s="41" t="str">
        <f>IF('PNW Barge Rate'!F133&lt;&gt;"",'PNW Barge Rate'!F133,"")</f>
        <v/>
      </c>
      <c r="G108" s="41" t="str">
        <f>IF('PNW Barge Rate'!G133&lt;&gt;"",'PNW Barge Rate'!G133,"")</f>
        <v/>
      </c>
      <c r="H108" s="41" t="str">
        <f>IF('PNW Barge Rate'!H133&lt;&gt;"",'PNW Barge Rate'!H133,"")</f>
        <v/>
      </c>
      <c r="I108" s="41" t="str">
        <f>IF('PNW Barge Rate'!I133&lt;&gt;"",'PNW Barge Rate'!I133,"")</f>
        <v/>
      </c>
      <c r="J108" s="41" t="str">
        <f>IF('PNW Barge Rate'!J133&lt;&gt;"",'PNW Barge Rate'!J133,"")</f>
        <v/>
      </c>
      <c r="K108" s="41" t="str">
        <f>IF('PNW Barge Rate'!K133&lt;&gt;"",'PNW Barge Rate'!K133,"")</f>
        <v/>
      </c>
      <c r="L108" s="41" t="str">
        <f>IF('PNW Barge Rate'!L133&lt;&gt;"",'PNW Barge Rate'!L133,"")</f>
        <v/>
      </c>
      <c r="M108" s="41" t="str">
        <f>IF('PNW Barge Rate'!N133&lt;&gt;"",'PNW Barge Rate'!N133,"")</f>
        <v/>
      </c>
    </row>
    <row r="109" spans="1:13" x14ac:dyDescent="0.3">
      <c r="A109" s="3" t="str">
        <f>IF('PNW Barge Rate'!A134 &lt;&gt;"",'PNW Barge Rate'!A134,"")</f>
        <v/>
      </c>
      <c r="B109" s="41" t="str">
        <f>IF('PNW Barge Rate'!B134 &lt;&gt;"", 'PNW Barge Rate'!B134,"")</f>
        <v/>
      </c>
      <c r="C109" s="41" t="str">
        <f>IF('PNW Barge Rate'!C134&lt;&gt;"",'PNW Barge Rate'!C134,"")</f>
        <v/>
      </c>
      <c r="D109" s="41" t="str">
        <f>IF('PNW Barge Rate'!D134&lt;&gt;"",'PNW Barge Rate'!D134,"")</f>
        <v/>
      </c>
      <c r="E109" s="41" t="str">
        <f>IF('PNW Barge Rate'!E134&lt;&gt;"",'PNW Barge Rate'!E134,"")</f>
        <v/>
      </c>
      <c r="F109" s="41" t="str">
        <f>IF('PNW Barge Rate'!F134&lt;&gt;"",'PNW Barge Rate'!F134,"")</f>
        <v/>
      </c>
      <c r="G109" s="41" t="str">
        <f>IF('PNW Barge Rate'!G134&lt;&gt;"",'PNW Barge Rate'!G134,"")</f>
        <v/>
      </c>
      <c r="H109" s="41" t="str">
        <f>IF('PNW Barge Rate'!H134&lt;&gt;"",'PNW Barge Rate'!H134,"")</f>
        <v/>
      </c>
      <c r="I109" s="41" t="str">
        <f>IF('PNW Barge Rate'!I134&lt;&gt;"",'PNW Barge Rate'!I134,"")</f>
        <v/>
      </c>
      <c r="J109" s="41" t="str">
        <f>IF('PNW Barge Rate'!J134&lt;&gt;"",'PNW Barge Rate'!J134,"")</f>
        <v/>
      </c>
      <c r="K109" s="41" t="str">
        <f>IF('PNW Barge Rate'!K134&lt;&gt;"",'PNW Barge Rate'!K134,"")</f>
        <v/>
      </c>
      <c r="L109" s="41" t="str">
        <f>IF('PNW Barge Rate'!L134&lt;&gt;"",'PNW Barge Rate'!L134,"")</f>
        <v/>
      </c>
      <c r="M109" s="41" t="str">
        <f>IF('PNW Barge Rate'!N134&lt;&gt;"",'PNW Barge Rate'!N134,"")</f>
        <v/>
      </c>
    </row>
    <row r="110" spans="1:13" x14ac:dyDescent="0.3">
      <c r="A110" s="3" t="str">
        <f>IF('PNW Barge Rate'!A135 &lt;&gt;"",'PNW Barge Rate'!A135,"")</f>
        <v/>
      </c>
      <c r="B110" s="41" t="str">
        <f>IF('PNW Barge Rate'!B135 &lt;&gt;"", 'PNW Barge Rate'!B135,"")</f>
        <v/>
      </c>
      <c r="C110" s="41" t="str">
        <f>IF('PNW Barge Rate'!C135&lt;&gt;"",'PNW Barge Rate'!C135,"")</f>
        <v/>
      </c>
      <c r="D110" s="41" t="str">
        <f>IF('PNW Barge Rate'!D135&lt;&gt;"",'PNW Barge Rate'!D135,"")</f>
        <v/>
      </c>
      <c r="E110" s="41" t="str">
        <f>IF('PNW Barge Rate'!E135&lt;&gt;"",'PNW Barge Rate'!E135,"")</f>
        <v/>
      </c>
      <c r="F110" s="41" t="str">
        <f>IF('PNW Barge Rate'!F135&lt;&gt;"",'PNW Barge Rate'!F135,"")</f>
        <v/>
      </c>
      <c r="G110" s="41" t="str">
        <f>IF('PNW Barge Rate'!G135&lt;&gt;"",'PNW Barge Rate'!G135,"")</f>
        <v/>
      </c>
      <c r="H110" s="41" t="str">
        <f>IF('PNW Barge Rate'!H135&lt;&gt;"",'PNW Barge Rate'!H135,"")</f>
        <v/>
      </c>
      <c r="I110" s="41" t="str">
        <f>IF('PNW Barge Rate'!I135&lt;&gt;"",'PNW Barge Rate'!I135,"")</f>
        <v/>
      </c>
      <c r="J110" s="41" t="str">
        <f>IF('PNW Barge Rate'!J135&lt;&gt;"",'PNW Barge Rate'!J135,"")</f>
        <v/>
      </c>
      <c r="K110" s="41" t="str">
        <f>IF('PNW Barge Rate'!K135&lt;&gt;"",'PNW Barge Rate'!K135,"")</f>
        <v/>
      </c>
      <c r="L110" s="41" t="str">
        <f>IF('PNW Barge Rate'!L135&lt;&gt;"",'PNW Barge Rate'!L135,"")</f>
        <v/>
      </c>
      <c r="M110" s="41" t="str">
        <f>IF('PNW Barge Rate'!N135&lt;&gt;"",'PNW Barge Rate'!N135,"")</f>
        <v/>
      </c>
    </row>
    <row r="111" spans="1:13" x14ac:dyDescent="0.3">
      <c r="A111" s="3" t="str">
        <f>IF('PNW Barge Rate'!A136 &lt;&gt;"",'PNW Barge Rate'!A136,"")</f>
        <v/>
      </c>
      <c r="B111" s="41" t="str">
        <f>IF('PNW Barge Rate'!B136 &lt;&gt;"", 'PNW Barge Rate'!B136,"")</f>
        <v/>
      </c>
      <c r="C111" s="41" t="str">
        <f>IF('PNW Barge Rate'!C136&lt;&gt;"",'PNW Barge Rate'!C136,"")</f>
        <v/>
      </c>
      <c r="D111" s="41" t="str">
        <f>IF('PNW Barge Rate'!D136&lt;&gt;"",'PNW Barge Rate'!D136,"")</f>
        <v/>
      </c>
      <c r="E111" s="41" t="str">
        <f>IF('PNW Barge Rate'!E136&lt;&gt;"",'PNW Barge Rate'!E136,"")</f>
        <v/>
      </c>
      <c r="F111" s="41" t="str">
        <f>IF('PNW Barge Rate'!F136&lt;&gt;"",'PNW Barge Rate'!F136,"")</f>
        <v/>
      </c>
      <c r="G111" s="41" t="str">
        <f>IF('PNW Barge Rate'!G136&lt;&gt;"",'PNW Barge Rate'!G136,"")</f>
        <v/>
      </c>
      <c r="H111" s="41" t="str">
        <f>IF('PNW Barge Rate'!H136&lt;&gt;"",'PNW Barge Rate'!H136,"")</f>
        <v/>
      </c>
      <c r="I111" s="41" t="str">
        <f>IF('PNW Barge Rate'!I136&lt;&gt;"",'PNW Barge Rate'!I136,"")</f>
        <v/>
      </c>
      <c r="J111" s="41" t="str">
        <f>IF('PNW Barge Rate'!J136&lt;&gt;"",'PNW Barge Rate'!J136,"")</f>
        <v/>
      </c>
      <c r="K111" s="41" t="str">
        <f>IF('PNW Barge Rate'!K136&lt;&gt;"",'PNW Barge Rate'!K136,"")</f>
        <v/>
      </c>
      <c r="L111" s="41" t="str">
        <f>IF('PNW Barge Rate'!L136&lt;&gt;"",'PNW Barge Rate'!L136,"")</f>
        <v/>
      </c>
      <c r="M111" s="41" t="str">
        <f>IF('PNW Barge Rate'!N136&lt;&gt;"",'PNW Barge Rate'!N136,"")</f>
        <v/>
      </c>
    </row>
    <row r="112" spans="1:13" x14ac:dyDescent="0.3">
      <c r="A112" s="3" t="str">
        <f>IF('PNW Barge Rate'!A137 &lt;&gt;"",'PNW Barge Rate'!A137,"")</f>
        <v/>
      </c>
      <c r="B112" s="41" t="str">
        <f>IF('PNW Barge Rate'!B137 &lt;&gt;"", 'PNW Barge Rate'!B137,"")</f>
        <v/>
      </c>
      <c r="C112" s="41" t="str">
        <f>IF('PNW Barge Rate'!C137&lt;&gt;"",'PNW Barge Rate'!C137,"")</f>
        <v/>
      </c>
      <c r="D112" s="41" t="str">
        <f>IF('PNW Barge Rate'!D137&lt;&gt;"",'PNW Barge Rate'!D137,"")</f>
        <v/>
      </c>
      <c r="E112" s="41" t="str">
        <f>IF('PNW Barge Rate'!E137&lt;&gt;"",'PNW Barge Rate'!E137,"")</f>
        <v/>
      </c>
      <c r="F112" s="41" t="str">
        <f>IF('PNW Barge Rate'!F137&lt;&gt;"",'PNW Barge Rate'!F137,"")</f>
        <v/>
      </c>
      <c r="G112" s="41" t="str">
        <f>IF('PNW Barge Rate'!G137&lt;&gt;"",'PNW Barge Rate'!G137,"")</f>
        <v/>
      </c>
      <c r="H112" s="41" t="str">
        <f>IF('PNW Barge Rate'!H137&lt;&gt;"",'PNW Barge Rate'!H137,"")</f>
        <v/>
      </c>
      <c r="I112" s="41" t="str">
        <f>IF('PNW Barge Rate'!I137&lt;&gt;"",'PNW Barge Rate'!I137,"")</f>
        <v/>
      </c>
      <c r="J112" s="41" t="str">
        <f>IF('PNW Barge Rate'!J137&lt;&gt;"",'PNW Barge Rate'!J137,"")</f>
        <v/>
      </c>
      <c r="K112" s="41" t="str">
        <f>IF('PNW Barge Rate'!K137&lt;&gt;"",'PNW Barge Rate'!K137,"")</f>
        <v/>
      </c>
      <c r="L112" s="41" t="str">
        <f>IF('PNW Barge Rate'!L137&lt;&gt;"",'PNW Barge Rate'!L137,"")</f>
        <v/>
      </c>
      <c r="M112" s="41" t="str">
        <f>IF('PNW Barge Rate'!N137&lt;&gt;"",'PNW Barge Rate'!N137,"")</f>
        <v/>
      </c>
    </row>
    <row r="113" spans="1:13" x14ac:dyDescent="0.3">
      <c r="A113" s="3" t="str">
        <f>IF('PNW Barge Rate'!A138 &lt;&gt;"",'PNW Barge Rate'!A138,"")</f>
        <v/>
      </c>
      <c r="B113" s="41" t="str">
        <f>IF('PNW Barge Rate'!B138 &lt;&gt;"", 'PNW Barge Rate'!B138,"")</f>
        <v/>
      </c>
      <c r="C113" s="41" t="str">
        <f>IF('PNW Barge Rate'!C138&lt;&gt;"",'PNW Barge Rate'!C138,"")</f>
        <v/>
      </c>
      <c r="D113" s="41" t="str">
        <f>IF('PNW Barge Rate'!D138&lt;&gt;"",'PNW Barge Rate'!D138,"")</f>
        <v/>
      </c>
      <c r="E113" s="41" t="str">
        <f>IF('PNW Barge Rate'!E138&lt;&gt;"",'PNW Barge Rate'!E138,"")</f>
        <v/>
      </c>
      <c r="F113" s="41" t="str">
        <f>IF('PNW Barge Rate'!F138&lt;&gt;"",'PNW Barge Rate'!F138,"")</f>
        <v/>
      </c>
      <c r="G113" s="41" t="str">
        <f>IF('PNW Barge Rate'!G138&lt;&gt;"",'PNW Barge Rate'!G138,"")</f>
        <v/>
      </c>
      <c r="H113" s="41" t="str">
        <f>IF('PNW Barge Rate'!H138&lt;&gt;"",'PNW Barge Rate'!H138,"")</f>
        <v/>
      </c>
      <c r="I113" s="41" t="str">
        <f>IF('PNW Barge Rate'!I138&lt;&gt;"",'PNW Barge Rate'!I138,"")</f>
        <v/>
      </c>
      <c r="J113" s="41" t="str">
        <f>IF('PNW Barge Rate'!J138&lt;&gt;"",'PNW Barge Rate'!J138,"")</f>
        <v/>
      </c>
      <c r="K113" s="41" t="str">
        <f>IF('PNW Barge Rate'!K138&lt;&gt;"",'PNW Barge Rate'!K138,"")</f>
        <v/>
      </c>
      <c r="L113" s="41" t="str">
        <f>IF('PNW Barge Rate'!L138&lt;&gt;"",'PNW Barge Rate'!L138,"")</f>
        <v/>
      </c>
      <c r="M113" s="41" t="str">
        <f>IF('PNW Barge Rate'!N138&lt;&gt;"",'PNW Barge Rate'!N138,"")</f>
        <v/>
      </c>
    </row>
    <row r="114" spans="1:13" x14ac:dyDescent="0.3">
      <c r="A114" s="3" t="str">
        <f>IF('PNW Barge Rate'!A139 &lt;&gt;"",'PNW Barge Rate'!A139,"")</f>
        <v/>
      </c>
      <c r="B114" s="41" t="str">
        <f>IF('PNW Barge Rate'!B139 &lt;&gt;"", 'PNW Barge Rate'!B139,"")</f>
        <v/>
      </c>
      <c r="C114" s="41" t="str">
        <f>IF('PNW Barge Rate'!C139&lt;&gt;"",'PNW Barge Rate'!C139,"")</f>
        <v/>
      </c>
      <c r="D114" s="41" t="str">
        <f>IF('PNW Barge Rate'!D139&lt;&gt;"",'PNW Barge Rate'!D139,"")</f>
        <v/>
      </c>
      <c r="E114" s="41" t="str">
        <f>IF('PNW Barge Rate'!E139&lt;&gt;"",'PNW Barge Rate'!E139,"")</f>
        <v/>
      </c>
      <c r="F114" s="41" t="str">
        <f>IF('PNW Barge Rate'!F139&lt;&gt;"",'PNW Barge Rate'!F139,"")</f>
        <v/>
      </c>
      <c r="G114" s="41" t="str">
        <f>IF('PNW Barge Rate'!G139&lt;&gt;"",'PNW Barge Rate'!G139,"")</f>
        <v/>
      </c>
      <c r="H114" s="41" t="str">
        <f>IF('PNW Barge Rate'!H139&lt;&gt;"",'PNW Barge Rate'!H139,"")</f>
        <v/>
      </c>
      <c r="I114" s="41" t="str">
        <f>IF('PNW Barge Rate'!I139&lt;&gt;"",'PNW Barge Rate'!I139,"")</f>
        <v/>
      </c>
      <c r="J114" s="41" t="str">
        <f>IF('PNW Barge Rate'!J139&lt;&gt;"",'PNW Barge Rate'!J139,"")</f>
        <v/>
      </c>
      <c r="K114" s="41" t="str">
        <f>IF('PNW Barge Rate'!K139&lt;&gt;"",'PNW Barge Rate'!K139,"")</f>
        <v/>
      </c>
      <c r="L114" s="41" t="str">
        <f>IF('PNW Barge Rate'!L139&lt;&gt;"",'PNW Barge Rate'!L139,"")</f>
        <v/>
      </c>
      <c r="M114" s="41" t="str">
        <f>IF('PNW Barge Rate'!N139&lt;&gt;"",'PNW Barge Rate'!N139,"")</f>
        <v/>
      </c>
    </row>
    <row r="115" spans="1:13" x14ac:dyDescent="0.3">
      <c r="A115" s="3" t="str">
        <f>IF('PNW Barge Rate'!A140 &lt;&gt;"",'PNW Barge Rate'!A140,"")</f>
        <v/>
      </c>
      <c r="B115" s="41" t="str">
        <f>IF('PNW Barge Rate'!B140 &lt;&gt;"", 'PNW Barge Rate'!B140,"")</f>
        <v/>
      </c>
      <c r="C115" s="41" t="str">
        <f>IF('PNW Barge Rate'!C140&lt;&gt;"",'PNW Barge Rate'!C140,"")</f>
        <v/>
      </c>
      <c r="D115" s="41" t="str">
        <f>IF('PNW Barge Rate'!D140&lt;&gt;"",'PNW Barge Rate'!D140,"")</f>
        <v/>
      </c>
      <c r="E115" s="41" t="str">
        <f>IF('PNW Barge Rate'!E140&lt;&gt;"",'PNW Barge Rate'!E140,"")</f>
        <v/>
      </c>
      <c r="F115" s="41" t="str">
        <f>IF('PNW Barge Rate'!F140&lt;&gt;"",'PNW Barge Rate'!F140,"")</f>
        <v/>
      </c>
      <c r="G115" s="41" t="str">
        <f>IF('PNW Barge Rate'!G140&lt;&gt;"",'PNW Barge Rate'!G140,"")</f>
        <v/>
      </c>
      <c r="H115" s="41" t="str">
        <f>IF('PNW Barge Rate'!H140&lt;&gt;"",'PNW Barge Rate'!H140,"")</f>
        <v/>
      </c>
      <c r="I115" s="41" t="str">
        <f>IF('PNW Barge Rate'!I140&lt;&gt;"",'PNW Barge Rate'!I140,"")</f>
        <v/>
      </c>
      <c r="J115" s="41" t="str">
        <f>IF('PNW Barge Rate'!J140&lt;&gt;"",'PNW Barge Rate'!J140,"")</f>
        <v/>
      </c>
      <c r="K115" s="41" t="str">
        <f>IF('PNW Barge Rate'!K140&lt;&gt;"",'PNW Barge Rate'!K140,"")</f>
        <v/>
      </c>
      <c r="L115" s="41" t="str">
        <f>IF('PNW Barge Rate'!L140&lt;&gt;"",'PNW Barge Rate'!L140,"")</f>
        <v/>
      </c>
      <c r="M115" s="41" t="str">
        <f>IF('PNW Barge Rate'!N140&lt;&gt;"",'PNW Barge Rate'!N140,"")</f>
        <v/>
      </c>
    </row>
    <row r="116" spans="1:13" x14ac:dyDescent="0.3">
      <c r="A116" s="3" t="str">
        <f>IF('PNW Barge Rate'!A141 &lt;&gt;"",'PNW Barge Rate'!A141,"")</f>
        <v/>
      </c>
      <c r="B116" s="41" t="str">
        <f>IF('PNW Barge Rate'!B141 &lt;&gt;"", 'PNW Barge Rate'!B141,"")</f>
        <v/>
      </c>
      <c r="C116" s="41" t="str">
        <f>IF('PNW Barge Rate'!C141&lt;&gt;"",'PNW Barge Rate'!C141,"")</f>
        <v/>
      </c>
      <c r="D116" s="41" t="str">
        <f>IF('PNW Barge Rate'!D141&lt;&gt;"",'PNW Barge Rate'!D141,"")</f>
        <v/>
      </c>
      <c r="E116" s="41" t="str">
        <f>IF('PNW Barge Rate'!E141&lt;&gt;"",'PNW Barge Rate'!E141,"")</f>
        <v/>
      </c>
      <c r="F116" s="41" t="str">
        <f>IF('PNW Barge Rate'!F141&lt;&gt;"",'PNW Barge Rate'!F141,"")</f>
        <v/>
      </c>
      <c r="G116" s="41" t="str">
        <f>IF('PNW Barge Rate'!G141&lt;&gt;"",'PNW Barge Rate'!G141,"")</f>
        <v/>
      </c>
      <c r="H116" s="41" t="str">
        <f>IF('PNW Barge Rate'!H141&lt;&gt;"",'PNW Barge Rate'!H141,"")</f>
        <v/>
      </c>
      <c r="I116" s="41" t="str">
        <f>IF('PNW Barge Rate'!I141&lt;&gt;"",'PNW Barge Rate'!I141,"")</f>
        <v/>
      </c>
      <c r="J116" s="41" t="str">
        <f>IF('PNW Barge Rate'!J141&lt;&gt;"",'PNW Barge Rate'!J141,"")</f>
        <v/>
      </c>
      <c r="K116" s="41" t="str">
        <f>IF('PNW Barge Rate'!K141&lt;&gt;"",'PNW Barge Rate'!K141,"")</f>
        <v/>
      </c>
      <c r="L116" s="41" t="str">
        <f>IF('PNW Barge Rate'!L141&lt;&gt;"",'PNW Barge Rate'!L141,"")</f>
        <v/>
      </c>
      <c r="M116" s="41" t="str">
        <f>IF('PNW Barge Rate'!N141&lt;&gt;"",'PNW Barge Rate'!N141,"")</f>
        <v/>
      </c>
    </row>
    <row r="117" spans="1:13" x14ac:dyDescent="0.3">
      <c r="A117" s="3" t="str">
        <f>IF('PNW Barge Rate'!A142 &lt;&gt;"",'PNW Barge Rate'!A142,"")</f>
        <v/>
      </c>
      <c r="B117" s="41" t="str">
        <f>IF('PNW Barge Rate'!B142 &lt;&gt;"", 'PNW Barge Rate'!B142,"")</f>
        <v/>
      </c>
      <c r="C117" s="41" t="str">
        <f>IF('PNW Barge Rate'!C142&lt;&gt;"",'PNW Barge Rate'!C142,"")</f>
        <v/>
      </c>
      <c r="D117" s="41" t="str">
        <f>IF('PNW Barge Rate'!D142&lt;&gt;"",'PNW Barge Rate'!D142,"")</f>
        <v/>
      </c>
      <c r="E117" s="41" t="str">
        <f>IF('PNW Barge Rate'!E142&lt;&gt;"",'PNW Barge Rate'!E142,"")</f>
        <v/>
      </c>
      <c r="F117" s="41" t="str">
        <f>IF('PNW Barge Rate'!F142&lt;&gt;"",'PNW Barge Rate'!F142,"")</f>
        <v/>
      </c>
      <c r="G117" s="41" t="str">
        <f>IF('PNW Barge Rate'!G142&lt;&gt;"",'PNW Barge Rate'!G142,"")</f>
        <v/>
      </c>
      <c r="H117" s="41" t="str">
        <f>IF('PNW Barge Rate'!H142&lt;&gt;"",'PNW Barge Rate'!H142,"")</f>
        <v/>
      </c>
      <c r="I117" s="41" t="str">
        <f>IF('PNW Barge Rate'!I142&lt;&gt;"",'PNW Barge Rate'!I142,"")</f>
        <v/>
      </c>
      <c r="J117" s="41" t="str">
        <f>IF('PNW Barge Rate'!J142&lt;&gt;"",'PNW Barge Rate'!J142,"")</f>
        <v/>
      </c>
      <c r="K117" s="41" t="str">
        <f>IF('PNW Barge Rate'!K142&lt;&gt;"",'PNW Barge Rate'!K142,"")</f>
        <v/>
      </c>
      <c r="L117" s="41" t="str">
        <f>IF('PNW Barge Rate'!L142&lt;&gt;"",'PNW Barge Rate'!L142,"")</f>
        <v/>
      </c>
      <c r="M117" s="41" t="str">
        <f>IF('PNW Barge Rate'!N142&lt;&gt;"",'PNW Barge Rate'!N142,"")</f>
        <v/>
      </c>
    </row>
    <row r="118" spans="1:13" x14ac:dyDescent="0.3">
      <c r="A118" s="3" t="str">
        <f>IF('PNW Barge Rate'!A143 &lt;&gt;"",'PNW Barge Rate'!A143,"")</f>
        <v/>
      </c>
      <c r="B118" s="41" t="str">
        <f>IF('PNW Barge Rate'!B143 &lt;&gt;"", 'PNW Barge Rate'!B143,"")</f>
        <v/>
      </c>
      <c r="C118" s="41" t="str">
        <f>IF('PNW Barge Rate'!C143&lt;&gt;"",'PNW Barge Rate'!C143,"")</f>
        <v/>
      </c>
      <c r="D118" s="41" t="str">
        <f>IF('PNW Barge Rate'!D143&lt;&gt;"",'PNW Barge Rate'!D143,"")</f>
        <v/>
      </c>
      <c r="E118" s="41" t="str">
        <f>IF('PNW Barge Rate'!E143&lt;&gt;"",'PNW Barge Rate'!E143,"")</f>
        <v/>
      </c>
      <c r="F118" s="41" t="str">
        <f>IF('PNW Barge Rate'!F143&lt;&gt;"",'PNW Barge Rate'!F143,"")</f>
        <v/>
      </c>
      <c r="G118" s="41" t="str">
        <f>IF('PNW Barge Rate'!G143&lt;&gt;"",'PNW Barge Rate'!G143,"")</f>
        <v/>
      </c>
      <c r="H118" s="41" t="str">
        <f>IF('PNW Barge Rate'!H143&lt;&gt;"",'PNW Barge Rate'!H143,"")</f>
        <v/>
      </c>
      <c r="I118" s="41" t="str">
        <f>IF('PNW Barge Rate'!I143&lt;&gt;"",'PNW Barge Rate'!I143,"")</f>
        <v/>
      </c>
      <c r="J118" s="41" t="str">
        <f>IF('PNW Barge Rate'!J143&lt;&gt;"",'PNW Barge Rate'!J143,"")</f>
        <v/>
      </c>
      <c r="K118" s="41" t="str">
        <f>IF('PNW Barge Rate'!K143&lt;&gt;"",'PNW Barge Rate'!K143,"")</f>
        <v/>
      </c>
      <c r="L118" s="41" t="str">
        <f>IF('PNW Barge Rate'!L143&lt;&gt;"",'PNW Barge Rate'!L143,"")</f>
        <v/>
      </c>
      <c r="M118" s="41" t="str">
        <f>IF('PNW Barge Rate'!N143&lt;&gt;"",'PNW Barge Rate'!N143,"")</f>
        <v/>
      </c>
    </row>
    <row r="119" spans="1:13" x14ac:dyDescent="0.3">
      <c r="A119" s="3" t="str">
        <f>IF('PNW Barge Rate'!A144 &lt;&gt;"",'PNW Barge Rate'!A144,"")</f>
        <v/>
      </c>
      <c r="B119" s="41" t="str">
        <f>IF('PNW Barge Rate'!B144 &lt;&gt;"", 'PNW Barge Rate'!B144,"")</f>
        <v/>
      </c>
      <c r="C119" s="41" t="str">
        <f>IF('PNW Barge Rate'!C144&lt;&gt;"",'PNW Barge Rate'!C144,"")</f>
        <v/>
      </c>
      <c r="D119" s="41" t="str">
        <f>IF('PNW Barge Rate'!D144&lt;&gt;"",'PNW Barge Rate'!D144,"")</f>
        <v/>
      </c>
      <c r="E119" s="41" t="str">
        <f>IF('PNW Barge Rate'!E144&lt;&gt;"",'PNW Barge Rate'!E144,"")</f>
        <v/>
      </c>
      <c r="F119" s="41" t="str">
        <f>IF('PNW Barge Rate'!F144&lt;&gt;"",'PNW Barge Rate'!F144,"")</f>
        <v/>
      </c>
      <c r="G119" s="41" t="str">
        <f>IF('PNW Barge Rate'!G144&lt;&gt;"",'PNW Barge Rate'!G144,"")</f>
        <v/>
      </c>
      <c r="H119" s="41" t="str">
        <f>IF('PNW Barge Rate'!H144&lt;&gt;"",'PNW Barge Rate'!H144,"")</f>
        <v/>
      </c>
      <c r="I119" s="41" t="str">
        <f>IF('PNW Barge Rate'!I144&lt;&gt;"",'PNW Barge Rate'!I144,"")</f>
        <v/>
      </c>
      <c r="J119" s="41" t="str">
        <f>IF('PNW Barge Rate'!J144&lt;&gt;"",'PNW Barge Rate'!J144,"")</f>
        <v/>
      </c>
      <c r="K119" s="41" t="str">
        <f>IF('PNW Barge Rate'!K144&lt;&gt;"",'PNW Barge Rate'!K144,"")</f>
        <v/>
      </c>
      <c r="L119" s="41" t="str">
        <f>IF('PNW Barge Rate'!L144&lt;&gt;"",'PNW Barge Rate'!L144,"")</f>
        <v/>
      </c>
      <c r="M119" s="41" t="str">
        <f>IF('PNW Barge Rate'!N144&lt;&gt;"",'PNW Barge Rate'!N144,"")</f>
        <v/>
      </c>
    </row>
    <row r="120" spans="1:13" x14ac:dyDescent="0.3">
      <c r="A120" s="3" t="str">
        <f>IF('PNW Barge Rate'!A145 &lt;&gt;"",'PNW Barge Rate'!A145,"")</f>
        <v/>
      </c>
      <c r="B120" s="41" t="str">
        <f>IF('PNW Barge Rate'!B145 &lt;&gt;"", 'PNW Barge Rate'!B145,"")</f>
        <v/>
      </c>
      <c r="C120" s="41" t="str">
        <f>IF('PNW Barge Rate'!C145&lt;&gt;"",'PNW Barge Rate'!C145,"")</f>
        <v/>
      </c>
      <c r="D120" s="41" t="str">
        <f>IF('PNW Barge Rate'!D145&lt;&gt;"",'PNW Barge Rate'!D145,"")</f>
        <v/>
      </c>
      <c r="E120" s="41" t="str">
        <f>IF('PNW Barge Rate'!E145&lt;&gt;"",'PNW Barge Rate'!E145,"")</f>
        <v/>
      </c>
      <c r="F120" s="41" t="str">
        <f>IF('PNW Barge Rate'!F145&lt;&gt;"",'PNW Barge Rate'!F145,"")</f>
        <v/>
      </c>
      <c r="G120" s="41" t="str">
        <f>IF('PNW Barge Rate'!G145&lt;&gt;"",'PNW Barge Rate'!G145,"")</f>
        <v/>
      </c>
      <c r="H120" s="41" t="str">
        <f>IF('PNW Barge Rate'!H145&lt;&gt;"",'PNW Barge Rate'!H145,"")</f>
        <v/>
      </c>
      <c r="I120" s="41" t="str">
        <f>IF('PNW Barge Rate'!I145&lt;&gt;"",'PNW Barge Rate'!I145,"")</f>
        <v/>
      </c>
      <c r="J120" s="41" t="str">
        <f>IF('PNW Barge Rate'!J145&lt;&gt;"",'PNW Barge Rate'!J145,"")</f>
        <v/>
      </c>
      <c r="K120" s="41" t="str">
        <f>IF('PNW Barge Rate'!K145&lt;&gt;"",'PNW Barge Rate'!K145,"")</f>
        <v/>
      </c>
      <c r="L120" s="41" t="str">
        <f>IF('PNW Barge Rate'!L145&lt;&gt;"",'PNW Barge Rate'!L145,"")</f>
        <v/>
      </c>
      <c r="M120" s="41" t="str">
        <f>IF('PNW Barge Rate'!N145&lt;&gt;"",'PNW Barge Rate'!N145,"")</f>
        <v/>
      </c>
    </row>
    <row r="121" spans="1:13" x14ac:dyDescent="0.3">
      <c r="A121" s="3" t="str">
        <f>IF('PNW Barge Rate'!A146 &lt;&gt;"",'PNW Barge Rate'!A146,"")</f>
        <v/>
      </c>
      <c r="B121" s="41" t="str">
        <f>IF('PNW Barge Rate'!B146 &lt;&gt;"", 'PNW Barge Rate'!B146,"")</f>
        <v/>
      </c>
      <c r="C121" s="41" t="str">
        <f>IF('PNW Barge Rate'!C146&lt;&gt;"",'PNW Barge Rate'!C146,"")</f>
        <v/>
      </c>
      <c r="D121" s="41" t="str">
        <f>IF('PNW Barge Rate'!D146&lt;&gt;"",'PNW Barge Rate'!D146,"")</f>
        <v/>
      </c>
      <c r="E121" s="41" t="str">
        <f>IF('PNW Barge Rate'!E146&lt;&gt;"",'PNW Barge Rate'!E146,"")</f>
        <v/>
      </c>
      <c r="F121" s="41" t="str">
        <f>IF('PNW Barge Rate'!F146&lt;&gt;"",'PNW Barge Rate'!F146,"")</f>
        <v/>
      </c>
      <c r="G121" s="41" t="str">
        <f>IF('PNW Barge Rate'!G146&lt;&gt;"",'PNW Barge Rate'!G146,"")</f>
        <v/>
      </c>
      <c r="H121" s="41" t="str">
        <f>IF('PNW Barge Rate'!H146&lt;&gt;"",'PNW Barge Rate'!H146,"")</f>
        <v/>
      </c>
      <c r="I121" s="41" t="str">
        <f>IF('PNW Barge Rate'!I146&lt;&gt;"",'PNW Barge Rate'!I146,"")</f>
        <v/>
      </c>
      <c r="J121" s="41" t="str">
        <f>IF('PNW Barge Rate'!J146&lt;&gt;"",'PNW Barge Rate'!J146,"")</f>
        <v/>
      </c>
      <c r="K121" s="41" t="str">
        <f>IF('PNW Barge Rate'!K146&lt;&gt;"",'PNW Barge Rate'!K146,"")</f>
        <v/>
      </c>
      <c r="L121" s="41" t="str">
        <f>IF('PNW Barge Rate'!L146&lt;&gt;"",'PNW Barge Rate'!L146,"")</f>
        <v/>
      </c>
      <c r="M121" s="41" t="str">
        <f>IF('PNW Barge Rate'!N146&lt;&gt;"",'PNW Barge Rate'!N146,"")</f>
        <v/>
      </c>
    </row>
    <row r="122" spans="1:13" x14ac:dyDescent="0.3">
      <c r="A122" s="3" t="str">
        <f>IF('PNW Barge Rate'!A147 &lt;&gt;"",'PNW Barge Rate'!A147,"")</f>
        <v/>
      </c>
      <c r="B122" s="41" t="str">
        <f>IF('PNW Barge Rate'!B147 &lt;&gt;"", 'PNW Barge Rate'!B147,"")</f>
        <v/>
      </c>
      <c r="C122" s="41" t="str">
        <f>IF('PNW Barge Rate'!C147&lt;&gt;"",'PNW Barge Rate'!C147,"")</f>
        <v/>
      </c>
      <c r="D122" s="41" t="str">
        <f>IF('PNW Barge Rate'!D147&lt;&gt;"",'PNW Barge Rate'!D147,"")</f>
        <v/>
      </c>
      <c r="E122" s="41" t="str">
        <f>IF('PNW Barge Rate'!E147&lt;&gt;"",'PNW Barge Rate'!E147,"")</f>
        <v/>
      </c>
      <c r="F122" s="41" t="str">
        <f>IF('PNW Barge Rate'!F147&lt;&gt;"",'PNW Barge Rate'!F147,"")</f>
        <v/>
      </c>
      <c r="G122" s="41" t="str">
        <f>IF('PNW Barge Rate'!G147&lt;&gt;"",'PNW Barge Rate'!G147,"")</f>
        <v/>
      </c>
      <c r="H122" s="41" t="str">
        <f>IF('PNW Barge Rate'!H147&lt;&gt;"",'PNW Barge Rate'!H147,"")</f>
        <v/>
      </c>
      <c r="I122" s="41" t="str">
        <f>IF('PNW Barge Rate'!I147&lt;&gt;"",'PNW Barge Rate'!I147,"")</f>
        <v/>
      </c>
      <c r="J122" s="41" t="str">
        <f>IF('PNW Barge Rate'!J147&lt;&gt;"",'PNW Barge Rate'!J147,"")</f>
        <v/>
      </c>
      <c r="K122" s="41" t="str">
        <f>IF('PNW Barge Rate'!K147&lt;&gt;"",'PNW Barge Rate'!K147,"")</f>
        <v/>
      </c>
      <c r="L122" s="41" t="str">
        <f>IF('PNW Barge Rate'!L147&lt;&gt;"",'PNW Barge Rate'!L147,"")</f>
        <v/>
      </c>
      <c r="M122" s="41" t="str">
        <f>IF('PNW Barge Rate'!N147&lt;&gt;"",'PNW Barge Rate'!N147,"")</f>
        <v/>
      </c>
    </row>
    <row r="123" spans="1:13" x14ac:dyDescent="0.3">
      <c r="A123" s="3" t="str">
        <f>IF('PNW Barge Rate'!A148 &lt;&gt;"",'PNW Barge Rate'!A148,"")</f>
        <v/>
      </c>
      <c r="B123" s="41" t="str">
        <f>IF('PNW Barge Rate'!B148 &lt;&gt;"", 'PNW Barge Rate'!B148,"")</f>
        <v/>
      </c>
      <c r="C123" s="41" t="str">
        <f>IF('PNW Barge Rate'!C148&lt;&gt;"",'PNW Barge Rate'!C148,"")</f>
        <v/>
      </c>
      <c r="D123" s="41" t="str">
        <f>IF('PNW Barge Rate'!D148&lt;&gt;"",'PNW Barge Rate'!D148,"")</f>
        <v/>
      </c>
      <c r="E123" s="41" t="str">
        <f>IF('PNW Barge Rate'!E148&lt;&gt;"",'PNW Barge Rate'!E148,"")</f>
        <v/>
      </c>
      <c r="F123" s="41" t="str">
        <f>IF('PNW Barge Rate'!F148&lt;&gt;"",'PNW Barge Rate'!F148,"")</f>
        <v/>
      </c>
      <c r="G123" s="41" t="str">
        <f>IF('PNW Barge Rate'!G148&lt;&gt;"",'PNW Barge Rate'!G148,"")</f>
        <v/>
      </c>
      <c r="H123" s="41" t="str">
        <f>IF('PNW Barge Rate'!H148&lt;&gt;"",'PNW Barge Rate'!H148,"")</f>
        <v/>
      </c>
      <c r="I123" s="41" t="str">
        <f>IF('PNW Barge Rate'!I148&lt;&gt;"",'PNW Barge Rate'!I148,"")</f>
        <v/>
      </c>
      <c r="J123" s="41" t="str">
        <f>IF('PNW Barge Rate'!J148&lt;&gt;"",'PNW Barge Rate'!J148,"")</f>
        <v/>
      </c>
      <c r="K123" s="41" t="str">
        <f>IF('PNW Barge Rate'!K148&lt;&gt;"",'PNW Barge Rate'!K148,"")</f>
        <v/>
      </c>
      <c r="L123" s="41" t="str">
        <f>IF('PNW Barge Rate'!L148&lt;&gt;"",'PNW Barge Rate'!L148,"")</f>
        <v/>
      </c>
      <c r="M123" s="41" t="str">
        <f>IF('PNW Barge Rate'!N148&lt;&gt;"",'PNW Barge Rate'!N148,"")</f>
        <v/>
      </c>
    </row>
    <row r="124" spans="1:13" x14ac:dyDescent="0.3">
      <c r="A124" s="3" t="str">
        <f>IF('PNW Barge Rate'!A149 &lt;&gt;"",'PNW Barge Rate'!A149,"")</f>
        <v/>
      </c>
      <c r="B124" s="41" t="str">
        <f>IF('PNW Barge Rate'!B149 &lt;&gt;"", 'PNW Barge Rate'!B149,"")</f>
        <v/>
      </c>
      <c r="C124" s="41" t="str">
        <f>IF('PNW Barge Rate'!C149&lt;&gt;"",'PNW Barge Rate'!C149,"")</f>
        <v/>
      </c>
      <c r="D124" s="41" t="str">
        <f>IF('PNW Barge Rate'!D149&lt;&gt;"",'PNW Barge Rate'!D149,"")</f>
        <v/>
      </c>
      <c r="E124" s="41" t="str">
        <f>IF('PNW Barge Rate'!E149&lt;&gt;"",'PNW Barge Rate'!E149,"")</f>
        <v/>
      </c>
      <c r="F124" s="41" t="str">
        <f>IF('PNW Barge Rate'!F149&lt;&gt;"",'PNW Barge Rate'!F149,"")</f>
        <v/>
      </c>
      <c r="G124" s="41" t="str">
        <f>IF('PNW Barge Rate'!G149&lt;&gt;"",'PNW Barge Rate'!G149,"")</f>
        <v/>
      </c>
      <c r="H124" s="41" t="str">
        <f>IF('PNW Barge Rate'!H149&lt;&gt;"",'PNW Barge Rate'!H149,"")</f>
        <v/>
      </c>
      <c r="I124" s="41" t="str">
        <f>IF('PNW Barge Rate'!I149&lt;&gt;"",'PNW Barge Rate'!I149,"")</f>
        <v/>
      </c>
      <c r="J124" s="41" t="str">
        <f>IF('PNW Barge Rate'!J149&lt;&gt;"",'PNW Barge Rate'!J149,"")</f>
        <v/>
      </c>
      <c r="K124" s="41" t="str">
        <f>IF('PNW Barge Rate'!K149&lt;&gt;"",'PNW Barge Rate'!K149,"")</f>
        <v/>
      </c>
      <c r="L124" s="41" t="str">
        <f>IF('PNW Barge Rate'!L149&lt;&gt;"",'PNW Barge Rate'!L149,"")</f>
        <v/>
      </c>
      <c r="M124" s="41" t="str">
        <f>IF('PNW Barge Rate'!N149&lt;&gt;"",'PNW Barge Rate'!N149,"")</f>
        <v/>
      </c>
    </row>
    <row r="125" spans="1:13" x14ac:dyDescent="0.3">
      <c r="A125" s="3" t="str">
        <f>IF('PNW Barge Rate'!A150 &lt;&gt;"",'PNW Barge Rate'!A150,"")</f>
        <v/>
      </c>
      <c r="B125" s="41" t="str">
        <f>IF('PNW Barge Rate'!B150 &lt;&gt;"", 'PNW Barge Rate'!B150,"")</f>
        <v/>
      </c>
      <c r="C125" s="41" t="str">
        <f>IF('PNW Barge Rate'!C150&lt;&gt;"",'PNW Barge Rate'!C150,"")</f>
        <v/>
      </c>
      <c r="D125" s="41" t="str">
        <f>IF('PNW Barge Rate'!D150&lt;&gt;"",'PNW Barge Rate'!D150,"")</f>
        <v/>
      </c>
      <c r="E125" s="41" t="str">
        <f>IF('PNW Barge Rate'!E150&lt;&gt;"",'PNW Barge Rate'!E150,"")</f>
        <v/>
      </c>
      <c r="F125" s="41" t="str">
        <f>IF('PNW Barge Rate'!F150&lt;&gt;"",'PNW Barge Rate'!F150,"")</f>
        <v/>
      </c>
      <c r="G125" s="41" t="str">
        <f>IF('PNW Barge Rate'!G150&lt;&gt;"",'PNW Barge Rate'!G150,"")</f>
        <v/>
      </c>
      <c r="H125" s="41" t="str">
        <f>IF('PNW Barge Rate'!H150&lt;&gt;"",'PNW Barge Rate'!H150,"")</f>
        <v/>
      </c>
      <c r="I125" s="41" t="str">
        <f>IF('PNW Barge Rate'!I150&lt;&gt;"",'PNW Barge Rate'!I150,"")</f>
        <v/>
      </c>
      <c r="J125" s="41" t="str">
        <f>IF('PNW Barge Rate'!J150&lt;&gt;"",'PNW Barge Rate'!J150,"")</f>
        <v/>
      </c>
      <c r="K125" s="41" t="str">
        <f>IF('PNW Barge Rate'!K150&lt;&gt;"",'PNW Barge Rate'!K150,"")</f>
        <v/>
      </c>
      <c r="L125" s="41" t="str">
        <f>IF('PNW Barge Rate'!L150&lt;&gt;"",'PNW Barge Rate'!L150,"")</f>
        <v/>
      </c>
      <c r="M125" s="41" t="str">
        <f>IF('PNW Barge Rate'!N150&lt;&gt;"",'PNW Barge Rate'!N150,"")</f>
        <v/>
      </c>
    </row>
    <row r="126" spans="1:13" x14ac:dyDescent="0.3">
      <c r="A126" s="3" t="str">
        <f>IF('PNW Barge Rate'!A151 &lt;&gt;"",'PNW Barge Rate'!A151,"")</f>
        <v/>
      </c>
      <c r="B126" s="41" t="str">
        <f>IF('PNW Barge Rate'!B151 &lt;&gt;"", 'PNW Barge Rate'!B151,"")</f>
        <v/>
      </c>
      <c r="C126" s="41" t="str">
        <f>IF('PNW Barge Rate'!C151&lt;&gt;"",'PNW Barge Rate'!C151,"")</f>
        <v/>
      </c>
      <c r="D126" s="41" t="str">
        <f>IF('PNW Barge Rate'!D151&lt;&gt;"",'PNW Barge Rate'!D151,"")</f>
        <v/>
      </c>
      <c r="E126" s="41" t="str">
        <f>IF('PNW Barge Rate'!E151&lt;&gt;"",'PNW Barge Rate'!E151,"")</f>
        <v/>
      </c>
      <c r="F126" s="41" t="str">
        <f>IF('PNW Barge Rate'!F151&lt;&gt;"",'PNW Barge Rate'!F151,"")</f>
        <v/>
      </c>
      <c r="G126" s="41" t="str">
        <f>IF('PNW Barge Rate'!G151&lt;&gt;"",'PNW Barge Rate'!G151,"")</f>
        <v/>
      </c>
      <c r="H126" s="41" t="str">
        <f>IF('PNW Barge Rate'!H151&lt;&gt;"",'PNW Barge Rate'!H151,"")</f>
        <v/>
      </c>
      <c r="I126" s="41" t="str">
        <f>IF('PNW Barge Rate'!I151&lt;&gt;"",'PNW Barge Rate'!I151,"")</f>
        <v/>
      </c>
      <c r="J126" s="41" t="str">
        <f>IF('PNW Barge Rate'!J151&lt;&gt;"",'PNW Barge Rate'!J151,"")</f>
        <v/>
      </c>
      <c r="K126" s="41" t="str">
        <f>IF('PNW Barge Rate'!K151&lt;&gt;"",'PNW Barge Rate'!K151,"")</f>
        <v/>
      </c>
      <c r="L126" s="41" t="str">
        <f>IF('PNW Barge Rate'!L151&lt;&gt;"",'PNW Barge Rate'!L151,"")</f>
        <v/>
      </c>
      <c r="M126" s="41" t="str">
        <f>IF('PNW Barge Rate'!N151&lt;&gt;"",'PNW Barge Rate'!N151,"")</f>
        <v/>
      </c>
    </row>
    <row r="127" spans="1:13" x14ac:dyDescent="0.3">
      <c r="A127" s="3" t="str">
        <f>IF('PNW Barge Rate'!A152 &lt;&gt;"",'PNW Barge Rate'!A152,"")</f>
        <v/>
      </c>
      <c r="B127" s="41" t="str">
        <f>IF('PNW Barge Rate'!B152 &lt;&gt;"", 'PNW Barge Rate'!B152,"")</f>
        <v/>
      </c>
      <c r="C127" s="41" t="str">
        <f>IF('PNW Barge Rate'!C152&lt;&gt;"",'PNW Barge Rate'!C152,"")</f>
        <v/>
      </c>
      <c r="D127" s="41" t="str">
        <f>IF('PNW Barge Rate'!D152&lt;&gt;"",'PNW Barge Rate'!D152,"")</f>
        <v/>
      </c>
      <c r="E127" s="41" t="str">
        <f>IF('PNW Barge Rate'!E152&lt;&gt;"",'PNW Barge Rate'!E152,"")</f>
        <v/>
      </c>
      <c r="F127" s="41" t="str">
        <f>IF('PNW Barge Rate'!F152&lt;&gt;"",'PNW Barge Rate'!F152,"")</f>
        <v/>
      </c>
      <c r="G127" s="41" t="str">
        <f>IF('PNW Barge Rate'!G152&lt;&gt;"",'PNW Barge Rate'!G152,"")</f>
        <v/>
      </c>
      <c r="H127" s="41" t="str">
        <f>IF('PNW Barge Rate'!H152&lt;&gt;"",'PNW Barge Rate'!H152,"")</f>
        <v/>
      </c>
      <c r="I127" s="41" t="str">
        <f>IF('PNW Barge Rate'!I152&lt;&gt;"",'PNW Barge Rate'!I152,"")</f>
        <v/>
      </c>
      <c r="J127" s="41" t="str">
        <f>IF('PNW Barge Rate'!J152&lt;&gt;"",'PNW Barge Rate'!J152,"")</f>
        <v/>
      </c>
      <c r="K127" s="41" t="str">
        <f>IF('PNW Barge Rate'!K152&lt;&gt;"",'PNW Barge Rate'!K152,"")</f>
        <v/>
      </c>
      <c r="L127" s="41" t="str">
        <f>IF('PNW Barge Rate'!L152&lt;&gt;"",'PNW Barge Rate'!L152,"")</f>
        <v/>
      </c>
      <c r="M127" s="41" t="str">
        <f>IF('PNW Barge Rate'!N152&lt;&gt;"",'PNW Barge Rate'!N152,"")</f>
        <v/>
      </c>
    </row>
    <row r="128" spans="1:13" x14ac:dyDescent="0.3">
      <c r="A128" s="3" t="str">
        <f>IF('PNW Barge Rate'!A153 &lt;&gt;"",'PNW Barge Rate'!A153,"")</f>
        <v/>
      </c>
      <c r="B128" s="41" t="str">
        <f>IF('PNW Barge Rate'!B153 &lt;&gt;"", 'PNW Barge Rate'!B153,"")</f>
        <v/>
      </c>
      <c r="C128" s="41" t="str">
        <f>IF('PNW Barge Rate'!C153&lt;&gt;"",'PNW Barge Rate'!C153,"")</f>
        <v/>
      </c>
      <c r="D128" s="41" t="str">
        <f>IF('PNW Barge Rate'!D153&lt;&gt;"",'PNW Barge Rate'!D153,"")</f>
        <v/>
      </c>
      <c r="E128" s="41" t="str">
        <f>IF('PNW Barge Rate'!E153&lt;&gt;"",'PNW Barge Rate'!E153,"")</f>
        <v/>
      </c>
      <c r="F128" s="41" t="str">
        <f>IF('PNW Barge Rate'!F153&lt;&gt;"",'PNW Barge Rate'!F153,"")</f>
        <v/>
      </c>
      <c r="G128" s="41" t="str">
        <f>IF('PNW Barge Rate'!G153&lt;&gt;"",'PNW Barge Rate'!G153,"")</f>
        <v/>
      </c>
      <c r="H128" s="41" t="str">
        <f>IF('PNW Barge Rate'!H153&lt;&gt;"",'PNW Barge Rate'!H153,"")</f>
        <v/>
      </c>
      <c r="I128" s="41" t="str">
        <f>IF('PNW Barge Rate'!I153&lt;&gt;"",'PNW Barge Rate'!I153,"")</f>
        <v/>
      </c>
      <c r="J128" s="41" t="str">
        <f>IF('PNW Barge Rate'!J153&lt;&gt;"",'PNW Barge Rate'!J153,"")</f>
        <v/>
      </c>
      <c r="K128" s="41" t="str">
        <f>IF('PNW Barge Rate'!K153&lt;&gt;"",'PNW Barge Rate'!K153,"")</f>
        <v/>
      </c>
      <c r="L128" s="41" t="str">
        <f>IF('PNW Barge Rate'!L153&lt;&gt;"",'PNW Barge Rate'!L153,"")</f>
        <v/>
      </c>
      <c r="M128" s="41" t="str">
        <f>IF('PNW Barge Rate'!N153&lt;&gt;"",'PNW Barge Rate'!N153,"")</f>
        <v/>
      </c>
    </row>
    <row r="129" spans="1:13" x14ac:dyDescent="0.3">
      <c r="A129" s="3" t="str">
        <f>IF('PNW Barge Rate'!A154 &lt;&gt;"",'PNW Barge Rate'!A154,"")</f>
        <v/>
      </c>
      <c r="B129" s="41" t="str">
        <f>IF('PNW Barge Rate'!B154 &lt;&gt;"", 'PNW Barge Rate'!B154,"")</f>
        <v/>
      </c>
      <c r="C129" s="41" t="str">
        <f>IF('PNW Barge Rate'!C154&lt;&gt;"",'PNW Barge Rate'!C154,"")</f>
        <v/>
      </c>
      <c r="D129" s="41" t="str">
        <f>IF('PNW Barge Rate'!D154&lt;&gt;"",'PNW Barge Rate'!D154,"")</f>
        <v/>
      </c>
      <c r="E129" s="41" t="str">
        <f>IF('PNW Barge Rate'!E154&lt;&gt;"",'PNW Barge Rate'!E154,"")</f>
        <v/>
      </c>
      <c r="F129" s="41" t="str">
        <f>IF('PNW Barge Rate'!F154&lt;&gt;"",'PNW Barge Rate'!F154,"")</f>
        <v/>
      </c>
      <c r="G129" s="41" t="str">
        <f>IF('PNW Barge Rate'!G154&lt;&gt;"",'PNW Barge Rate'!G154,"")</f>
        <v/>
      </c>
      <c r="H129" s="41" t="str">
        <f>IF('PNW Barge Rate'!H154&lt;&gt;"",'PNW Barge Rate'!H154,"")</f>
        <v/>
      </c>
      <c r="I129" s="41" t="str">
        <f>IF('PNW Barge Rate'!I154&lt;&gt;"",'PNW Barge Rate'!I154,"")</f>
        <v/>
      </c>
      <c r="J129" s="41" t="str">
        <f>IF('PNW Barge Rate'!J154&lt;&gt;"",'PNW Barge Rate'!J154,"")</f>
        <v/>
      </c>
      <c r="K129" s="41" t="str">
        <f>IF('PNW Barge Rate'!K154&lt;&gt;"",'PNW Barge Rate'!K154,"")</f>
        <v/>
      </c>
      <c r="L129" s="41" t="str">
        <f>IF('PNW Barge Rate'!L154&lt;&gt;"",'PNW Barge Rate'!L154,"")</f>
        <v/>
      </c>
      <c r="M129" s="41" t="str">
        <f>IF('PNW Barge Rate'!N154&lt;&gt;"",'PNW Barge Rate'!N154,"")</f>
        <v/>
      </c>
    </row>
    <row r="130" spans="1:13" x14ac:dyDescent="0.3">
      <c r="A130" s="3" t="str">
        <f>IF('PNW Barge Rate'!A155 &lt;&gt;"",'PNW Barge Rate'!A155,"")</f>
        <v/>
      </c>
      <c r="B130" s="41" t="str">
        <f>IF('PNW Barge Rate'!B155 &lt;&gt;"", 'PNW Barge Rate'!B155,"")</f>
        <v/>
      </c>
      <c r="C130" s="41" t="str">
        <f>IF('PNW Barge Rate'!C155&lt;&gt;"",'PNW Barge Rate'!C155,"")</f>
        <v/>
      </c>
      <c r="D130" s="41" t="str">
        <f>IF('PNW Barge Rate'!D155&lt;&gt;"",'PNW Barge Rate'!D155,"")</f>
        <v/>
      </c>
      <c r="E130" s="41" t="str">
        <f>IF('PNW Barge Rate'!E155&lt;&gt;"",'PNW Barge Rate'!E155,"")</f>
        <v/>
      </c>
      <c r="F130" s="41" t="str">
        <f>IF('PNW Barge Rate'!F155&lt;&gt;"",'PNW Barge Rate'!F155,"")</f>
        <v/>
      </c>
      <c r="G130" s="41" t="str">
        <f>IF('PNW Barge Rate'!G155&lt;&gt;"",'PNW Barge Rate'!G155,"")</f>
        <v/>
      </c>
      <c r="H130" s="41" t="str">
        <f>IF('PNW Barge Rate'!H155&lt;&gt;"",'PNW Barge Rate'!H155,"")</f>
        <v/>
      </c>
      <c r="I130" s="41" t="str">
        <f>IF('PNW Barge Rate'!I155&lt;&gt;"",'PNW Barge Rate'!I155,"")</f>
        <v/>
      </c>
      <c r="J130" s="41" t="str">
        <f>IF('PNW Barge Rate'!J155&lt;&gt;"",'PNW Barge Rate'!J155,"")</f>
        <v/>
      </c>
      <c r="K130" s="41" t="str">
        <f>IF('PNW Barge Rate'!K155&lt;&gt;"",'PNW Barge Rate'!K155,"")</f>
        <v/>
      </c>
      <c r="L130" s="41" t="str">
        <f>IF('PNW Barge Rate'!L155&lt;&gt;"",'PNW Barge Rate'!L155,"")</f>
        <v/>
      </c>
      <c r="M130" s="41" t="str">
        <f>IF('PNW Barge Rate'!N155&lt;&gt;"",'PNW Barge Rate'!N155,"")</f>
        <v/>
      </c>
    </row>
    <row r="131" spans="1:13" x14ac:dyDescent="0.3">
      <c r="A131" s="3" t="str">
        <f>IF('PNW Barge Rate'!A156 &lt;&gt;"",'PNW Barge Rate'!A156,"")</f>
        <v/>
      </c>
      <c r="B131" s="41" t="str">
        <f>IF('PNW Barge Rate'!B156 &lt;&gt;"", 'PNW Barge Rate'!B156,"")</f>
        <v/>
      </c>
      <c r="C131" s="41" t="str">
        <f>IF('PNW Barge Rate'!C156&lt;&gt;"",'PNW Barge Rate'!C156,"")</f>
        <v/>
      </c>
      <c r="D131" s="41" t="str">
        <f>IF('PNW Barge Rate'!D156&lt;&gt;"",'PNW Barge Rate'!D156,"")</f>
        <v/>
      </c>
      <c r="E131" s="41" t="str">
        <f>IF('PNW Barge Rate'!E156&lt;&gt;"",'PNW Barge Rate'!E156,"")</f>
        <v/>
      </c>
      <c r="F131" s="41" t="str">
        <f>IF('PNW Barge Rate'!F156&lt;&gt;"",'PNW Barge Rate'!F156,"")</f>
        <v/>
      </c>
      <c r="G131" s="41" t="str">
        <f>IF('PNW Barge Rate'!G156&lt;&gt;"",'PNW Barge Rate'!G156,"")</f>
        <v/>
      </c>
      <c r="H131" s="41" t="str">
        <f>IF('PNW Barge Rate'!H156&lt;&gt;"",'PNW Barge Rate'!H156,"")</f>
        <v/>
      </c>
      <c r="I131" s="41" t="str">
        <f>IF('PNW Barge Rate'!I156&lt;&gt;"",'PNW Barge Rate'!I156,"")</f>
        <v/>
      </c>
      <c r="J131" s="41" t="str">
        <f>IF('PNW Barge Rate'!J156&lt;&gt;"",'PNW Barge Rate'!J156,"")</f>
        <v/>
      </c>
      <c r="K131" s="41" t="str">
        <f>IF('PNW Barge Rate'!K156&lt;&gt;"",'PNW Barge Rate'!K156,"")</f>
        <v/>
      </c>
      <c r="L131" s="41" t="str">
        <f>IF('PNW Barge Rate'!L156&lt;&gt;"",'PNW Barge Rate'!L156,"")</f>
        <v/>
      </c>
      <c r="M131" s="41" t="str">
        <f>IF('PNW Barge Rate'!N156&lt;&gt;"",'PNW Barge Rate'!N156,"")</f>
        <v/>
      </c>
    </row>
    <row r="132" spans="1:13" x14ac:dyDescent="0.3">
      <c r="A132" s="3" t="str">
        <f>IF('PNW Barge Rate'!A157 &lt;&gt;"",'PNW Barge Rate'!A157,"")</f>
        <v/>
      </c>
      <c r="B132" s="41" t="str">
        <f>IF('PNW Barge Rate'!B157 &lt;&gt;"", 'PNW Barge Rate'!B157,"")</f>
        <v/>
      </c>
      <c r="C132" s="41" t="str">
        <f>IF('PNW Barge Rate'!C157&lt;&gt;"",'PNW Barge Rate'!C157,"")</f>
        <v/>
      </c>
      <c r="D132" s="41" t="str">
        <f>IF('PNW Barge Rate'!D157&lt;&gt;"",'PNW Barge Rate'!D157,"")</f>
        <v/>
      </c>
      <c r="E132" s="41" t="str">
        <f>IF('PNW Barge Rate'!E157&lt;&gt;"",'PNW Barge Rate'!E157,"")</f>
        <v/>
      </c>
      <c r="F132" s="41" t="str">
        <f>IF('PNW Barge Rate'!F157&lt;&gt;"",'PNW Barge Rate'!F157,"")</f>
        <v/>
      </c>
      <c r="G132" s="41" t="str">
        <f>IF('PNW Barge Rate'!G157&lt;&gt;"",'PNW Barge Rate'!G157,"")</f>
        <v/>
      </c>
      <c r="H132" s="41" t="str">
        <f>IF('PNW Barge Rate'!H157&lt;&gt;"",'PNW Barge Rate'!H157,"")</f>
        <v/>
      </c>
      <c r="I132" s="41" t="str">
        <f>IF('PNW Barge Rate'!I157&lt;&gt;"",'PNW Barge Rate'!I157,"")</f>
        <v/>
      </c>
      <c r="J132" s="41" t="str">
        <f>IF('PNW Barge Rate'!J157&lt;&gt;"",'PNW Barge Rate'!J157,"")</f>
        <v/>
      </c>
      <c r="K132" s="41" t="str">
        <f>IF('PNW Barge Rate'!K157&lt;&gt;"",'PNW Barge Rate'!K157,"")</f>
        <v/>
      </c>
      <c r="L132" s="41" t="str">
        <f>IF('PNW Barge Rate'!L157&lt;&gt;"",'PNW Barge Rate'!L157,"")</f>
        <v/>
      </c>
      <c r="M132" s="41" t="str">
        <f>IF('PNW Barge Rate'!N157&lt;&gt;"",'PNW Barge Rate'!N157,"")</f>
        <v/>
      </c>
    </row>
    <row r="133" spans="1:13" x14ac:dyDescent="0.3">
      <c r="A133" s="3" t="str">
        <f>IF('PNW Barge Rate'!A158 &lt;&gt;"",'PNW Barge Rate'!A158,"")</f>
        <v/>
      </c>
      <c r="B133" s="41" t="str">
        <f>IF('PNW Barge Rate'!B158 &lt;&gt;"", 'PNW Barge Rate'!B158,"")</f>
        <v/>
      </c>
      <c r="C133" s="41" t="str">
        <f>IF('PNW Barge Rate'!C158&lt;&gt;"",'PNW Barge Rate'!C158,"")</f>
        <v/>
      </c>
      <c r="D133" s="41" t="str">
        <f>IF('PNW Barge Rate'!D158&lt;&gt;"",'PNW Barge Rate'!D158,"")</f>
        <v/>
      </c>
      <c r="E133" s="41" t="str">
        <f>IF('PNW Barge Rate'!E158&lt;&gt;"",'PNW Barge Rate'!E158,"")</f>
        <v/>
      </c>
      <c r="F133" s="41" t="str">
        <f>IF('PNW Barge Rate'!F158&lt;&gt;"",'PNW Barge Rate'!F158,"")</f>
        <v/>
      </c>
      <c r="G133" s="41" t="str">
        <f>IF('PNW Barge Rate'!G158&lt;&gt;"",'PNW Barge Rate'!G158,"")</f>
        <v/>
      </c>
      <c r="H133" s="41" t="str">
        <f>IF('PNW Barge Rate'!H158&lt;&gt;"",'PNW Barge Rate'!H158,"")</f>
        <v/>
      </c>
      <c r="I133" s="41" t="str">
        <f>IF('PNW Barge Rate'!I158&lt;&gt;"",'PNW Barge Rate'!I158,"")</f>
        <v/>
      </c>
      <c r="J133" s="41" t="str">
        <f>IF('PNW Barge Rate'!J158&lt;&gt;"",'PNW Barge Rate'!J158,"")</f>
        <v/>
      </c>
      <c r="K133" s="41" t="str">
        <f>IF('PNW Barge Rate'!K158&lt;&gt;"",'PNW Barge Rate'!K158,"")</f>
        <v/>
      </c>
      <c r="L133" s="41" t="str">
        <f>IF('PNW Barge Rate'!L158&lt;&gt;"",'PNW Barge Rate'!L158,"")</f>
        <v/>
      </c>
      <c r="M133" s="41" t="str">
        <f>IF('PNW Barge Rate'!N158&lt;&gt;"",'PNW Barge Rate'!N158,"")</f>
        <v/>
      </c>
    </row>
    <row r="134" spans="1:13" x14ac:dyDescent="0.3">
      <c r="A134" s="3" t="str">
        <f>IF('PNW Barge Rate'!A159 &lt;&gt;"",'PNW Barge Rate'!A159,"")</f>
        <v/>
      </c>
      <c r="B134" s="41" t="str">
        <f>IF('PNW Barge Rate'!B159 &lt;&gt;"", 'PNW Barge Rate'!B159,"")</f>
        <v/>
      </c>
      <c r="C134" s="41" t="str">
        <f>IF('PNW Barge Rate'!C159&lt;&gt;"",'PNW Barge Rate'!C159,"")</f>
        <v/>
      </c>
      <c r="D134" s="41" t="str">
        <f>IF('PNW Barge Rate'!D159&lt;&gt;"",'PNW Barge Rate'!D159,"")</f>
        <v/>
      </c>
      <c r="E134" s="41" t="str">
        <f>IF('PNW Barge Rate'!E159&lt;&gt;"",'PNW Barge Rate'!E159,"")</f>
        <v/>
      </c>
      <c r="F134" s="41" t="str">
        <f>IF('PNW Barge Rate'!F159&lt;&gt;"",'PNW Barge Rate'!F159,"")</f>
        <v/>
      </c>
      <c r="G134" s="41" t="str">
        <f>IF('PNW Barge Rate'!G159&lt;&gt;"",'PNW Barge Rate'!G159,"")</f>
        <v/>
      </c>
      <c r="H134" s="41" t="str">
        <f>IF('PNW Barge Rate'!H159&lt;&gt;"",'PNW Barge Rate'!H159,"")</f>
        <v/>
      </c>
      <c r="I134" s="41" t="str">
        <f>IF('PNW Barge Rate'!I159&lt;&gt;"",'PNW Barge Rate'!I159,"")</f>
        <v/>
      </c>
      <c r="J134" s="41" t="str">
        <f>IF('PNW Barge Rate'!J159&lt;&gt;"",'PNW Barge Rate'!J159,"")</f>
        <v/>
      </c>
      <c r="K134" s="41" t="str">
        <f>IF('PNW Barge Rate'!K159&lt;&gt;"",'PNW Barge Rate'!K159,"")</f>
        <v/>
      </c>
      <c r="L134" s="41" t="str">
        <f>IF('PNW Barge Rate'!L159&lt;&gt;"",'PNW Barge Rate'!L159,"")</f>
        <v/>
      </c>
      <c r="M134" s="41" t="str">
        <f>IF('PNW Barge Rate'!N159&lt;&gt;"",'PNW Barge Rate'!N159,"")</f>
        <v/>
      </c>
    </row>
    <row r="135" spans="1:13" x14ac:dyDescent="0.3">
      <c r="A135" s="3" t="str">
        <f>IF('PNW Barge Rate'!A160 &lt;&gt;"",'PNW Barge Rate'!A160,"")</f>
        <v/>
      </c>
      <c r="B135" s="41" t="str">
        <f>IF('PNW Barge Rate'!B160 &lt;&gt;"", 'PNW Barge Rate'!B160,"")</f>
        <v/>
      </c>
      <c r="C135" s="41" t="str">
        <f>IF('PNW Barge Rate'!C160&lt;&gt;"",'PNW Barge Rate'!C160,"")</f>
        <v/>
      </c>
      <c r="D135" s="41" t="str">
        <f>IF('PNW Barge Rate'!D160&lt;&gt;"",'PNW Barge Rate'!D160,"")</f>
        <v/>
      </c>
      <c r="E135" s="41" t="str">
        <f>IF('PNW Barge Rate'!E160&lt;&gt;"",'PNW Barge Rate'!E160,"")</f>
        <v/>
      </c>
      <c r="F135" s="41" t="str">
        <f>IF('PNW Barge Rate'!F160&lt;&gt;"",'PNW Barge Rate'!F160,"")</f>
        <v/>
      </c>
      <c r="G135" s="41" t="str">
        <f>IF('PNW Barge Rate'!G160&lt;&gt;"",'PNW Barge Rate'!G160,"")</f>
        <v/>
      </c>
      <c r="H135" s="41" t="str">
        <f>IF('PNW Barge Rate'!H160&lt;&gt;"",'PNW Barge Rate'!H160,"")</f>
        <v/>
      </c>
      <c r="I135" s="41" t="str">
        <f>IF('PNW Barge Rate'!I160&lt;&gt;"",'PNW Barge Rate'!I160,"")</f>
        <v/>
      </c>
      <c r="J135" s="41" t="str">
        <f>IF('PNW Barge Rate'!J160&lt;&gt;"",'PNW Barge Rate'!J160,"")</f>
        <v/>
      </c>
      <c r="K135" s="41" t="str">
        <f>IF('PNW Barge Rate'!K160&lt;&gt;"",'PNW Barge Rate'!K160,"")</f>
        <v/>
      </c>
      <c r="L135" s="41" t="str">
        <f>IF('PNW Barge Rate'!L160&lt;&gt;"",'PNW Barge Rate'!L160,"")</f>
        <v/>
      </c>
      <c r="M135" s="41" t="str">
        <f>IF('PNW Barge Rate'!N160&lt;&gt;"",'PNW Barge Rate'!N160,"")</f>
        <v/>
      </c>
    </row>
    <row r="136" spans="1:13" x14ac:dyDescent="0.3">
      <c r="A136" s="3" t="str">
        <f>IF('PNW Barge Rate'!A161 &lt;&gt;"",'PNW Barge Rate'!A161,"")</f>
        <v/>
      </c>
      <c r="B136" s="41" t="str">
        <f>IF('PNW Barge Rate'!B161 &lt;&gt;"", 'PNW Barge Rate'!B161,"")</f>
        <v/>
      </c>
      <c r="C136" s="41" t="str">
        <f>IF('PNW Barge Rate'!C161&lt;&gt;"",'PNW Barge Rate'!C161,"")</f>
        <v/>
      </c>
      <c r="D136" s="41" t="str">
        <f>IF('PNW Barge Rate'!D161&lt;&gt;"",'PNW Barge Rate'!D161,"")</f>
        <v/>
      </c>
      <c r="E136" s="41" t="str">
        <f>IF('PNW Barge Rate'!E161&lt;&gt;"",'PNW Barge Rate'!E161,"")</f>
        <v/>
      </c>
      <c r="F136" s="41" t="str">
        <f>IF('PNW Barge Rate'!F161&lt;&gt;"",'PNW Barge Rate'!F161,"")</f>
        <v/>
      </c>
      <c r="G136" s="41" t="str">
        <f>IF('PNW Barge Rate'!G161&lt;&gt;"",'PNW Barge Rate'!G161,"")</f>
        <v/>
      </c>
      <c r="H136" s="41" t="str">
        <f>IF('PNW Barge Rate'!H161&lt;&gt;"",'PNW Barge Rate'!H161,"")</f>
        <v/>
      </c>
      <c r="I136" s="41" t="str">
        <f>IF('PNW Barge Rate'!I161&lt;&gt;"",'PNW Barge Rate'!I161,"")</f>
        <v/>
      </c>
      <c r="J136" s="41" t="str">
        <f>IF('PNW Barge Rate'!J161&lt;&gt;"",'PNW Barge Rate'!J161,"")</f>
        <v/>
      </c>
      <c r="K136" s="41" t="str">
        <f>IF('PNW Barge Rate'!K161&lt;&gt;"",'PNW Barge Rate'!K161,"")</f>
        <v/>
      </c>
      <c r="L136" s="41" t="str">
        <f>IF('PNW Barge Rate'!L161&lt;&gt;"",'PNW Barge Rate'!L161,"")</f>
        <v/>
      </c>
      <c r="M136" s="41" t="str">
        <f>IF('PNW Barge Rate'!N161&lt;&gt;"",'PNW Barge Rate'!N161,"")</f>
        <v/>
      </c>
    </row>
    <row r="137" spans="1:13" x14ac:dyDescent="0.3">
      <c r="A137" s="3" t="str">
        <f>IF('PNW Barge Rate'!A162 &lt;&gt;"",'PNW Barge Rate'!A162,"")</f>
        <v/>
      </c>
      <c r="B137" s="41" t="str">
        <f>IF('PNW Barge Rate'!B162 &lt;&gt;"", 'PNW Barge Rate'!B162,"")</f>
        <v/>
      </c>
      <c r="C137" s="41" t="str">
        <f>IF('PNW Barge Rate'!C162&lt;&gt;"",'PNW Barge Rate'!C162,"")</f>
        <v/>
      </c>
      <c r="D137" s="41" t="str">
        <f>IF('PNW Barge Rate'!D162&lt;&gt;"",'PNW Barge Rate'!D162,"")</f>
        <v/>
      </c>
      <c r="E137" s="41" t="str">
        <f>IF('PNW Barge Rate'!E162&lt;&gt;"",'PNW Barge Rate'!E162,"")</f>
        <v/>
      </c>
      <c r="F137" s="41" t="str">
        <f>IF('PNW Barge Rate'!F162&lt;&gt;"",'PNW Barge Rate'!F162,"")</f>
        <v/>
      </c>
      <c r="G137" s="41" t="str">
        <f>IF('PNW Barge Rate'!G162&lt;&gt;"",'PNW Barge Rate'!G162,"")</f>
        <v/>
      </c>
      <c r="H137" s="41" t="str">
        <f>IF('PNW Barge Rate'!H162&lt;&gt;"",'PNW Barge Rate'!H162,"")</f>
        <v/>
      </c>
      <c r="I137" s="41" t="str">
        <f>IF('PNW Barge Rate'!I162&lt;&gt;"",'PNW Barge Rate'!I162,"")</f>
        <v/>
      </c>
      <c r="J137" s="41" t="str">
        <f>IF('PNW Barge Rate'!J162&lt;&gt;"",'PNW Barge Rate'!J162,"")</f>
        <v/>
      </c>
      <c r="K137" s="41" t="str">
        <f>IF('PNW Barge Rate'!K162&lt;&gt;"",'PNW Barge Rate'!K162,"")</f>
        <v/>
      </c>
      <c r="L137" s="41" t="str">
        <f>IF('PNW Barge Rate'!L162&lt;&gt;"",'PNW Barge Rate'!L162,"")</f>
        <v/>
      </c>
      <c r="M137" s="41" t="str">
        <f>IF('PNW Barge Rate'!N162&lt;&gt;"",'PNW Barge Rate'!N162,"")</f>
        <v/>
      </c>
    </row>
    <row r="138" spans="1:13" x14ac:dyDescent="0.3">
      <c r="A138" s="3" t="str">
        <f>IF('PNW Barge Rate'!A163 &lt;&gt;"",'PNW Barge Rate'!A163,"")</f>
        <v/>
      </c>
      <c r="B138" s="41" t="str">
        <f>IF('PNW Barge Rate'!B163 &lt;&gt;"", 'PNW Barge Rate'!B163,"")</f>
        <v/>
      </c>
      <c r="C138" s="41" t="str">
        <f>IF('PNW Barge Rate'!C163&lt;&gt;"",'PNW Barge Rate'!C163,"")</f>
        <v/>
      </c>
      <c r="D138" s="41" t="str">
        <f>IF('PNW Barge Rate'!D163&lt;&gt;"",'PNW Barge Rate'!D163,"")</f>
        <v/>
      </c>
      <c r="E138" s="41" t="str">
        <f>IF('PNW Barge Rate'!E163&lt;&gt;"",'PNW Barge Rate'!E163,"")</f>
        <v/>
      </c>
      <c r="F138" s="41" t="str">
        <f>IF('PNW Barge Rate'!F163&lt;&gt;"",'PNW Barge Rate'!F163,"")</f>
        <v/>
      </c>
      <c r="G138" s="41" t="str">
        <f>IF('PNW Barge Rate'!G163&lt;&gt;"",'PNW Barge Rate'!G163,"")</f>
        <v/>
      </c>
      <c r="H138" s="41" t="str">
        <f>IF('PNW Barge Rate'!H163&lt;&gt;"",'PNW Barge Rate'!H163,"")</f>
        <v/>
      </c>
      <c r="I138" s="41" t="str">
        <f>IF('PNW Barge Rate'!I163&lt;&gt;"",'PNW Barge Rate'!I163,"")</f>
        <v/>
      </c>
      <c r="J138" s="41" t="str">
        <f>IF('PNW Barge Rate'!J163&lt;&gt;"",'PNW Barge Rate'!J163,"")</f>
        <v/>
      </c>
      <c r="K138" s="41" t="str">
        <f>IF('PNW Barge Rate'!K163&lt;&gt;"",'PNW Barge Rate'!K163,"")</f>
        <v/>
      </c>
      <c r="L138" s="41" t="str">
        <f>IF('PNW Barge Rate'!L163&lt;&gt;"",'PNW Barge Rate'!L163,"")</f>
        <v/>
      </c>
      <c r="M138" s="41" t="str">
        <f>IF('PNW Barge Rate'!N163&lt;&gt;"",'PNW Barge Rate'!N163,"")</f>
        <v/>
      </c>
    </row>
    <row r="139" spans="1:13" x14ac:dyDescent="0.3">
      <c r="A139" s="3" t="str">
        <f>IF('PNW Barge Rate'!A164 &lt;&gt;"",'PNW Barge Rate'!A164,"")</f>
        <v/>
      </c>
      <c r="B139" s="41" t="str">
        <f>IF('PNW Barge Rate'!B164 &lt;&gt;"", 'PNW Barge Rate'!B164,"")</f>
        <v/>
      </c>
      <c r="C139" s="41" t="str">
        <f>IF('PNW Barge Rate'!C164&lt;&gt;"",'PNW Barge Rate'!C164,"")</f>
        <v/>
      </c>
      <c r="D139" s="41" t="str">
        <f>IF('PNW Barge Rate'!D164&lt;&gt;"",'PNW Barge Rate'!D164,"")</f>
        <v/>
      </c>
      <c r="E139" s="41" t="str">
        <f>IF('PNW Barge Rate'!E164&lt;&gt;"",'PNW Barge Rate'!E164,"")</f>
        <v/>
      </c>
      <c r="F139" s="41" t="str">
        <f>IF('PNW Barge Rate'!F164&lt;&gt;"",'PNW Barge Rate'!F164,"")</f>
        <v/>
      </c>
      <c r="G139" s="41" t="str">
        <f>IF('PNW Barge Rate'!G164&lt;&gt;"",'PNW Barge Rate'!G164,"")</f>
        <v/>
      </c>
      <c r="H139" s="41" t="str">
        <f>IF('PNW Barge Rate'!H164&lt;&gt;"",'PNW Barge Rate'!H164,"")</f>
        <v/>
      </c>
      <c r="I139" s="41" t="str">
        <f>IF('PNW Barge Rate'!I164&lt;&gt;"",'PNW Barge Rate'!I164,"")</f>
        <v/>
      </c>
      <c r="J139" s="41" t="str">
        <f>IF('PNW Barge Rate'!J164&lt;&gt;"",'PNW Barge Rate'!J164,"")</f>
        <v/>
      </c>
      <c r="K139" s="41" t="str">
        <f>IF('PNW Barge Rate'!K164&lt;&gt;"",'PNW Barge Rate'!K164,"")</f>
        <v/>
      </c>
      <c r="L139" s="41" t="str">
        <f>IF('PNW Barge Rate'!L164&lt;&gt;"",'PNW Barge Rate'!L164,"")</f>
        <v/>
      </c>
      <c r="M139" s="41" t="str">
        <f>IF('PNW Barge Rate'!N164&lt;&gt;"",'PNW Barge Rate'!N164,"")</f>
        <v/>
      </c>
    </row>
    <row r="140" spans="1:13" x14ac:dyDescent="0.3">
      <c r="A140" s="3" t="str">
        <f>IF('PNW Barge Rate'!A165 &lt;&gt;"",'PNW Barge Rate'!A165,"")</f>
        <v/>
      </c>
      <c r="B140" s="41" t="str">
        <f>IF('PNW Barge Rate'!B165 &lt;&gt;"", 'PNW Barge Rate'!B165,"")</f>
        <v/>
      </c>
      <c r="C140" s="41" t="str">
        <f>IF('PNW Barge Rate'!C165&lt;&gt;"",'PNW Barge Rate'!C165,"")</f>
        <v/>
      </c>
      <c r="D140" s="41" t="str">
        <f>IF('PNW Barge Rate'!D165&lt;&gt;"",'PNW Barge Rate'!D165,"")</f>
        <v/>
      </c>
      <c r="E140" s="41" t="str">
        <f>IF('PNW Barge Rate'!E165&lt;&gt;"",'PNW Barge Rate'!E165,"")</f>
        <v/>
      </c>
      <c r="F140" s="41" t="str">
        <f>IF('PNW Barge Rate'!F165&lt;&gt;"",'PNW Barge Rate'!F165,"")</f>
        <v/>
      </c>
      <c r="G140" s="41" t="str">
        <f>IF('PNW Barge Rate'!G165&lt;&gt;"",'PNW Barge Rate'!G165,"")</f>
        <v/>
      </c>
      <c r="H140" s="41" t="str">
        <f>IF('PNW Barge Rate'!H165&lt;&gt;"",'PNW Barge Rate'!H165,"")</f>
        <v/>
      </c>
      <c r="I140" s="41" t="str">
        <f>IF('PNW Barge Rate'!I165&lt;&gt;"",'PNW Barge Rate'!I165,"")</f>
        <v/>
      </c>
      <c r="J140" s="41" t="str">
        <f>IF('PNW Barge Rate'!J165&lt;&gt;"",'PNW Barge Rate'!J165,"")</f>
        <v/>
      </c>
      <c r="K140" s="41" t="str">
        <f>IF('PNW Barge Rate'!K165&lt;&gt;"",'PNW Barge Rate'!K165,"")</f>
        <v/>
      </c>
      <c r="L140" s="41" t="str">
        <f>IF('PNW Barge Rate'!L165&lt;&gt;"",'PNW Barge Rate'!L165,"")</f>
        <v/>
      </c>
      <c r="M140" s="41" t="str">
        <f>IF('PNW Barge Rate'!N165&lt;&gt;"",'PNW Barge Rate'!N165,"")</f>
        <v/>
      </c>
    </row>
    <row r="141" spans="1:13" x14ac:dyDescent="0.3">
      <c r="A141" s="3" t="str">
        <f>IF('PNW Barge Rate'!A166 &lt;&gt;"",'PNW Barge Rate'!A166,"")</f>
        <v/>
      </c>
      <c r="B141" s="41" t="str">
        <f>IF('PNW Barge Rate'!B166 &lt;&gt;"", 'PNW Barge Rate'!B166,"")</f>
        <v/>
      </c>
      <c r="C141" s="41" t="str">
        <f>IF('PNW Barge Rate'!C166&lt;&gt;"",'PNW Barge Rate'!C166,"")</f>
        <v/>
      </c>
      <c r="D141" s="41" t="str">
        <f>IF('PNW Barge Rate'!D166&lt;&gt;"",'PNW Barge Rate'!D166,"")</f>
        <v/>
      </c>
      <c r="E141" s="41" t="str">
        <f>IF('PNW Barge Rate'!E166&lt;&gt;"",'PNW Barge Rate'!E166,"")</f>
        <v/>
      </c>
      <c r="F141" s="41" t="str">
        <f>IF('PNW Barge Rate'!F166&lt;&gt;"",'PNW Barge Rate'!F166,"")</f>
        <v/>
      </c>
      <c r="G141" s="41" t="str">
        <f>IF('PNW Barge Rate'!G166&lt;&gt;"",'PNW Barge Rate'!G166,"")</f>
        <v/>
      </c>
      <c r="H141" s="41" t="str">
        <f>IF('PNW Barge Rate'!H166&lt;&gt;"",'PNW Barge Rate'!H166,"")</f>
        <v/>
      </c>
      <c r="I141" s="41" t="str">
        <f>IF('PNW Barge Rate'!I166&lt;&gt;"",'PNW Barge Rate'!I166,"")</f>
        <v/>
      </c>
      <c r="J141" s="41" t="str">
        <f>IF('PNW Barge Rate'!J166&lt;&gt;"",'PNW Barge Rate'!J166,"")</f>
        <v/>
      </c>
      <c r="K141" s="41" t="str">
        <f>IF('PNW Barge Rate'!K166&lt;&gt;"",'PNW Barge Rate'!K166,"")</f>
        <v/>
      </c>
      <c r="L141" s="41" t="str">
        <f>IF('PNW Barge Rate'!L166&lt;&gt;"",'PNW Barge Rate'!L166,"")</f>
        <v/>
      </c>
      <c r="M141" s="41" t="str">
        <f>IF('PNW Barge Rate'!N166&lt;&gt;"",'PNW Barge Rate'!N166,"")</f>
        <v/>
      </c>
    </row>
    <row r="142" spans="1:13" x14ac:dyDescent="0.3">
      <c r="A142" s="3" t="str">
        <f>IF('PNW Barge Rate'!A167 &lt;&gt;"",'PNW Barge Rate'!A167,"")</f>
        <v/>
      </c>
      <c r="B142" s="41" t="str">
        <f>IF('PNW Barge Rate'!B167 &lt;&gt;"", 'PNW Barge Rate'!B167,"")</f>
        <v/>
      </c>
      <c r="C142" s="41" t="str">
        <f>IF('PNW Barge Rate'!C167&lt;&gt;"",'PNW Barge Rate'!C167,"")</f>
        <v/>
      </c>
      <c r="D142" s="41" t="str">
        <f>IF('PNW Barge Rate'!D167&lt;&gt;"",'PNW Barge Rate'!D167,"")</f>
        <v/>
      </c>
      <c r="E142" s="41" t="str">
        <f>IF('PNW Barge Rate'!E167&lt;&gt;"",'PNW Barge Rate'!E167,"")</f>
        <v/>
      </c>
      <c r="F142" s="41" t="str">
        <f>IF('PNW Barge Rate'!F167&lt;&gt;"",'PNW Barge Rate'!F167,"")</f>
        <v/>
      </c>
      <c r="G142" s="41" t="str">
        <f>IF('PNW Barge Rate'!G167&lt;&gt;"",'PNW Barge Rate'!G167,"")</f>
        <v/>
      </c>
      <c r="H142" s="41" t="str">
        <f>IF('PNW Barge Rate'!H167&lt;&gt;"",'PNW Barge Rate'!H167,"")</f>
        <v/>
      </c>
      <c r="I142" s="41" t="str">
        <f>IF('PNW Barge Rate'!I167&lt;&gt;"",'PNW Barge Rate'!I167,"")</f>
        <v/>
      </c>
      <c r="J142" s="41" t="str">
        <f>IF('PNW Barge Rate'!J167&lt;&gt;"",'PNW Barge Rate'!J167,"")</f>
        <v/>
      </c>
      <c r="K142" s="41" t="str">
        <f>IF('PNW Barge Rate'!K167&lt;&gt;"",'PNW Barge Rate'!K167,"")</f>
        <v/>
      </c>
      <c r="L142" s="41" t="str">
        <f>IF('PNW Barge Rate'!L167&lt;&gt;"",'PNW Barge Rate'!L167,"")</f>
        <v/>
      </c>
      <c r="M142" s="41" t="str">
        <f>IF('PNW Barge Rate'!N167&lt;&gt;"",'PNW Barge Rate'!N167,"")</f>
        <v/>
      </c>
    </row>
    <row r="143" spans="1:13" x14ac:dyDescent="0.3">
      <c r="A143" s="3" t="str">
        <f>IF('PNW Barge Rate'!A168 &lt;&gt;"",'PNW Barge Rate'!A168,"")</f>
        <v/>
      </c>
      <c r="B143" s="41" t="str">
        <f>IF('PNW Barge Rate'!B168 &lt;&gt;"", 'PNW Barge Rate'!B168,"")</f>
        <v/>
      </c>
      <c r="C143" s="41" t="str">
        <f>IF('PNW Barge Rate'!C168&lt;&gt;"",'PNW Barge Rate'!C168,"")</f>
        <v/>
      </c>
      <c r="D143" s="41" t="str">
        <f>IF('PNW Barge Rate'!D168&lt;&gt;"",'PNW Barge Rate'!D168,"")</f>
        <v/>
      </c>
      <c r="E143" s="41" t="str">
        <f>IF('PNW Barge Rate'!E168&lt;&gt;"",'PNW Barge Rate'!E168,"")</f>
        <v/>
      </c>
      <c r="F143" s="41" t="str">
        <f>IF('PNW Barge Rate'!F168&lt;&gt;"",'PNW Barge Rate'!F168,"")</f>
        <v/>
      </c>
      <c r="G143" s="41" t="str">
        <f>IF('PNW Barge Rate'!G168&lt;&gt;"",'PNW Barge Rate'!G168,"")</f>
        <v/>
      </c>
      <c r="H143" s="41" t="str">
        <f>IF('PNW Barge Rate'!H168&lt;&gt;"",'PNW Barge Rate'!H168,"")</f>
        <v/>
      </c>
      <c r="I143" s="41" t="str">
        <f>IF('PNW Barge Rate'!I168&lt;&gt;"",'PNW Barge Rate'!I168,"")</f>
        <v/>
      </c>
      <c r="J143" s="41" t="str">
        <f>IF('PNW Barge Rate'!J168&lt;&gt;"",'PNW Barge Rate'!J168,"")</f>
        <v/>
      </c>
      <c r="K143" s="41" t="str">
        <f>IF('PNW Barge Rate'!K168&lt;&gt;"",'PNW Barge Rate'!K168,"")</f>
        <v/>
      </c>
      <c r="L143" s="41" t="str">
        <f>IF('PNW Barge Rate'!L168&lt;&gt;"",'PNW Barge Rate'!L168,"")</f>
        <v/>
      </c>
      <c r="M143" s="41" t="str">
        <f>IF('PNW Barge Rate'!N168&lt;&gt;"",'PNW Barge Rate'!N168,"")</f>
        <v/>
      </c>
    </row>
    <row r="144" spans="1:13" x14ac:dyDescent="0.3">
      <c r="A144" s="3" t="str">
        <f>IF('PNW Barge Rate'!A169 &lt;&gt;"",'PNW Barge Rate'!A169,"")</f>
        <v/>
      </c>
      <c r="B144" s="41" t="str">
        <f>IF('PNW Barge Rate'!B169 &lt;&gt;"", 'PNW Barge Rate'!B169,"")</f>
        <v/>
      </c>
      <c r="C144" s="41" t="str">
        <f>IF('PNW Barge Rate'!C169&lt;&gt;"",'PNW Barge Rate'!C169,"")</f>
        <v/>
      </c>
      <c r="D144" s="41" t="str">
        <f>IF('PNW Barge Rate'!D169&lt;&gt;"",'PNW Barge Rate'!D169,"")</f>
        <v/>
      </c>
      <c r="E144" s="41" t="str">
        <f>IF('PNW Barge Rate'!E169&lt;&gt;"",'PNW Barge Rate'!E169,"")</f>
        <v/>
      </c>
      <c r="F144" s="41" t="str">
        <f>IF('PNW Barge Rate'!F169&lt;&gt;"",'PNW Barge Rate'!F169,"")</f>
        <v/>
      </c>
      <c r="G144" s="41" t="str">
        <f>IF('PNW Barge Rate'!G169&lt;&gt;"",'PNW Barge Rate'!G169,"")</f>
        <v/>
      </c>
      <c r="H144" s="41" t="str">
        <f>IF('PNW Barge Rate'!H169&lt;&gt;"",'PNW Barge Rate'!H169,"")</f>
        <v/>
      </c>
      <c r="I144" s="41" t="str">
        <f>IF('PNW Barge Rate'!I169&lt;&gt;"",'PNW Barge Rate'!I169,"")</f>
        <v/>
      </c>
      <c r="J144" s="41" t="str">
        <f>IF('PNW Barge Rate'!J169&lt;&gt;"",'PNW Barge Rate'!J169,"")</f>
        <v/>
      </c>
      <c r="K144" s="41" t="str">
        <f>IF('PNW Barge Rate'!K169&lt;&gt;"",'PNW Barge Rate'!K169,"")</f>
        <v/>
      </c>
      <c r="L144" s="41" t="str">
        <f>IF('PNW Barge Rate'!L169&lt;&gt;"",'PNW Barge Rate'!L169,"")</f>
        <v/>
      </c>
      <c r="M144" s="41" t="str">
        <f>IF('PNW Barge Rate'!N169&lt;&gt;"",'PNW Barge Rate'!N169,"")</f>
        <v/>
      </c>
    </row>
    <row r="145" spans="1:13" x14ac:dyDescent="0.3">
      <c r="A145" s="3" t="str">
        <f>IF('PNW Barge Rate'!A170 &lt;&gt;"",'PNW Barge Rate'!A170,"")</f>
        <v/>
      </c>
      <c r="B145" s="41" t="str">
        <f>IF('PNW Barge Rate'!B170 &lt;&gt;"", 'PNW Barge Rate'!B170,"")</f>
        <v/>
      </c>
      <c r="C145" s="41" t="str">
        <f>IF('PNW Barge Rate'!C170&lt;&gt;"",'PNW Barge Rate'!C170,"")</f>
        <v/>
      </c>
      <c r="D145" s="41" t="str">
        <f>IF('PNW Barge Rate'!D170&lt;&gt;"",'PNW Barge Rate'!D170,"")</f>
        <v/>
      </c>
      <c r="E145" s="41" t="str">
        <f>IF('PNW Barge Rate'!E170&lt;&gt;"",'PNW Barge Rate'!E170,"")</f>
        <v/>
      </c>
      <c r="F145" s="41" t="str">
        <f>IF('PNW Barge Rate'!F170&lt;&gt;"",'PNW Barge Rate'!F170,"")</f>
        <v/>
      </c>
      <c r="G145" s="41" t="str">
        <f>IF('PNW Barge Rate'!G170&lt;&gt;"",'PNW Barge Rate'!G170,"")</f>
        <v/>
      </c>
      <c r="H145" s="41" t="str">
        <f>IF('PNW Barge Rate'!H170&lt;&gt;"",'PNW Barge Rate'!H170,"")</f>
        <v/>
      </c>
      <c r="I145" s="41" t="str">
        <f>IF('PNW Barge Rate'!I170&lt;&gt;"",'PNW Barge Rate'!I170,"")</f>
        <v/>
      </c>
      <c r="J145" s="41" t="str">
        <f>IF('PNW Barge Rate'!J170&lt;&gt;"",'PNW Barge Rate'!J170,"")</f>
        <v/>
      </c>
      <c r="K145" s="41" t="str">
        <f>IF('PNW Barge Rate'!K170&lt;&gt;"",'PNW Barge Rate'!K170,"")</f>
        <v/>
      </c>
      <c r="L145" s="41" t="str">
        <f>IF('PNW Barge Rate'!L170&lt;&gt;"",'PNW Barge Rate'!L170,"")</f>
        <v/>
      </c>
      <c r="M145" s="41" t="str">
        <f>IF('PNW Barge Rate'!N170&lt;&gt;"",'PNW Barge Rate'!N170,"")</f>
        <v/>
      </c>
    </row>
    <row r="146" spans="1:13" x14ac:dyDescent="0.3">
      <c r="A146" s="3" t="str">
        <f>IF('PNW Barge Rate'!A171 &lt;&gt;"",'PNW Barge Rate'!A171,"")</f>
        <v/>
      </c>
      <c r="B146" s="41" t="str">
        <f>IF('PNW Barge Rate'!B171 &lt;&gt;"", 'PNW Barge Rate'!B171,"")</f>
        <v/>
      </c>
      <c r="C146" s="41" t="str">
        <f>IF('PNW Barge Rate'!C171&lt;&gt;"",'PNW Barge Rate'!C171,"")</f>
        <v/>
      </c>
      <c r="D146" s="41" t="str">
        <f>IF('PNW Barge Rate'!D171&lt;&gt;"",'PNW Barge Rate'!D171,"")</f>
        <v/>
      </c>
      <c r="E146" s="41" t="str">
        <f>IF('PNW Barge Rate'!E171&lt;&gt;"",'PNW Barge Rate'!E171,"")</f>
        <v/>
      </c>
      <c r="F146" s="41" t="str">
        <f>IF('PNW Barge Rate'!F171&lt;&gt;"",'PNW Barge Rate'!F171,"")</f>
        <v/>
      </c>
      <c r="G146" s="41" t="str">
        <f>IF('PNW Barge Rate'!G171&lt;&gt;"",'PNW Barge Rate'!G171,"")</f>
        <v/>
      </c>
      <c r="H146" s="41" t="str">
        <f>IF('PNW Barge Rate'!H171&lt;&gt;"",'PNW Barge Rate'!H171,"")</f>
        <v/>
      </c>
      <c r="I146" s="41" t="str">
        <f>IF('PNW Barge Rate'!I171&lt;&gt;"",'PNW Barge Rate'!I171,"")</f>
        <v/>
      </c>
      <c r="J146" s="41" t="str">
        <f>IF('PNW Barge Rate'!J171&lt;&gt;"",'PNW Barge Rate'!J171,"")</f>
        <v/>
      </c>
      <c r="K146" s="41" t="str">
        <f>IF('PNW Barge Rate'!K171&lt;&gt;"",'PNW Barge Rate'!K171,"")</f>
        <v/>
      </c>
      <c r="L146" s="41" t="str">
        <f>IF('PNW Barge Rate'!L171&lt;&gt;"",'PNW Barge Rate'!L171,"")</f>
        <v/>
      </c>
      <c r="M146" s="41" t="str">
        <f>IF('PNW Barge Rate'!N171&lt;&gt;"",'PNW Barge Rate'!N171,"")</f>
        <v/>
      </c>
    </row>
    <row r="147" spans="1:13" x14ac:dyDescent="0.3">
      <c r="A147" s="3" t="str">
        <f>IF('PNW Barge Rate'!A172 &lt;&gt;"",'PNW Barge Rate'!A172,"")</f>
        <v/>
      </c>
      <c r="B147" s="41" t="str">
        <f>IF('PNW Barge Rate'!B172 &lt;&gt;"", 'PNW Barge Rate'!B172,"")</f>
        <v/>
      </c>
      <c r="C147" s="41" t="str">
        <f>IF('PNW Barge Rate'!C172&lt;&gt;"",'PNW Barge Rate'!C172,"")</f>
        <v/>
      </c>
      <c r="D147" s="41" t="str">
        <f>IF('PNW Barge Rate'!D172&lt;&gt;"",'PNW Barge Rate'!D172,"")</f>
        <v/>
      </c>
      <c r="E147" s="41" t="str">
        <f>IF('PNW Barge Rate'!E172&lt;&gt;"",'PNW Barge Rate'!E172,"")</f>
        <v/>
      </c>
      <c r="F147" s="41" t="str">
        <f>IF('PNW Barge Rate'!F172&lt;&gt;"",'PNW Barge Rate'!F172,"")</f>
        <v/>
      </c>
      <c r="G147" s="41" t="str">
        <f>IF('PNW Barge Rate'!G172&lt;&gt;"",'PNW Barge Rate'!G172,"")</f>
        <v/>
      </c>
      <c r="H147" s="41" t="str">
        <f>IF('PNW Barge Rate'!H172&lt;&gt;"",'PNW Barge Rate'!H172,"")</f>
        <v/>
      </c>
      <c r="I147" s="41" t="str">
        <f>IF('PNW Barge Rate'!I172&lt;&gt;"",'PNW Barge Rate'!I172,"")</f>
        <v/>
      </c>
      <c r="J147" s="41" t="str">
        <f>IF('PNW Barge Rate'!J172&lt;&gt;"",'PNW Barge Rate'!J172,"")</f>
        <v/>
      </c>
      <c r="K147" s="41" t="str">
        <f>IF('PNW Barge Rate'!K172&lt;&gt;"",'PNW Barge Rate'!K172,"")</f>
        <v/>
      </c>
      <c r="L147" s="41" t="str">
        <f>IF('PNW Barge Rate'!L172&lt;&gt;"",'PNW Barge Rate'!L172,"")</f>
        <v/>
      </c>
      <c r="M147" s="41" t="str">
        <f>IF('PNW Barge Rate'!N172&lt;&gt;"",'PNW Barge Rate'!N172,"")</f>
        <v/>
      </c>
    </row>
    <row r="148" spans="1:13" x14ac:dyDescent="0.3">
      <c r="A148" s="3" t="str">
        <f>IF('PNW Barge Rate'!A173 &lt;&gt;"",'PNW Barge Rate'!A173,"")</f>
        <v/>
      </c>
      <c r="B148" s="41" t="str">
        <f>IF('PNW Barge Rate'!B173 &lt;&gt;"", 'PNW Barge Rate'!B173,"")</f>
        <v/>
      </c>
      <c r="C148" s="41" t="str">
        <f>IF('PNW Barge Rate'!C173&lt;&gt;"",'PNW Barge Rate'!C173,"")</f>
        <v/>
      </c>
      <c r="D148" s="41" t="str">
        <f>IF('PNW Barge Rate'!D173&lt;&gt;"",'PNW Barge Rate'!D173,"")</f>
        <v/>
      </c>
      <c r="E148" s="41" t="str">
        <f>IF('PNW Barge Rate'!E173&lt;&gt;"",'PNW Barge Rate'!E173,"")</f>
        <v/>
      </c>
      <c r="F148" s="41" t="str">
        <f>IF('PNW Barge Rate'!F173&lt;&gt;"",'PNW Barge Rate'!F173,"")</f>
        <v/>
      </c>
      <c r="G148" s="41" t="str">
        <f>IF('PNW Barge Rate'!G173&lt;&gt;"",'PNW Barge Rate'!G173,"")</f>
        <v/>
      </c>
      <c r="H148" s="41" t="str">
        <f>IF('PNW Barge Rate'!H173&lt;&gt;"",'PNW Barge Rate'!H173,"")</f>
        <v/>
      </c>
      <c r="I148" s="41" t="str">
        <f>IF('PNW Barge Rate'!I173&lt;&gt;"",'PNW Barge Rate'!I173,"")</f>
        <v/>
      </c>
      <c r="J148" s="41" t="str">
        <f>IF('PNW Barge Rate'!J173&lt;&gt;"",'PNW Barge Rate'!J173,"")</f>
        <v/>
      </c>
      <c r="K148" s="41" t="str">
        <f>IF('PNW Barge Rate'!K173&lt;&gt;"",'PNW Barge Rate'!K173,"")</f>
        <v/>
      </c>
      <c r="L148" s="41" t="str">
        <f>IF('PNW Barge Rate'!L173&lt;&gt;"",'PNW Barge Rate'!L173,"")</f>
        <v/>
      </c>
      <c r="M148" s="41" t="str">
        <f>IF('PNW Barge Rate'!N173&lt;&gt;"",'PNW Barge Rate'!N173,"")</f>
        <v/>
      </c>
    </row>
    <row r="149" spans="1:13" x14ac:dyDescent="0.3">
      <c r="A149" s="3" t="str">
        <f>IF('PNW Barge Rate'!A174 &lt;&gt;"",'PNW Barge Rate'!A174,"")</f>
        <v/>
      </c>
      <c r="B149" s="41" t="str">
        <f>IF('PNW Barge Rate'!B174 &lt;&gt;"", 'PNW Barge Rate'!B174,"")</f>
        <v/>
      </c>
      <c r="C149" s="41" t="str">
        <f>IF('PNW Barge Rate'!C174&lt;&gt;"",'PNW Barge Rate'!C174,"")</f>
        <v/>
      </c>
      <c r="D149" s="41" t="str">
        <f>IF('PNW Barge Rate'!D174&lt;&gt;"",'PNW Barge Rate'!D174,"")</f>
        <v/>
      </c>
      <c r="E149" s="41" t="str">
        <f>IF('PNW Barge Rate'!E174&lt;&gt;"",'PNW Barge Rate'!E174,"")</f>
        <v/>
      </c>
      <c r="F149" s="41" t="str">
        <f>IF('PNW Barge Rate'!F174&lt;&gt;"",'PNW Barge Rate'!F174,"")</f>
        <v/>
      </c>
      <c r="G149" s="41" t="str">
        <f>IF('PNW Barge Rate'!G174&lt;&gt;"",'PNW Barge Rate'!G174,"")</f>
        <v/>
      </c>
      <c r="H149" s="41" t="str">
        <f>IF('PNW Barge Rate'!H174&lt;&gt;"",'PNW Barge Rate'!H174,"")</f>
        <v/>
      </c>
      <c r="I149" s="41" t="str">
        <f>IF('PNW Barge Rate'!I174&lt;&gt;"",'PNW Barge Rate'!I174,"")</f>
        <v/>
      </c>
      <c r="J149" s="41" t="str">
        <f>IF('PNW Barge Rate'!J174&lt;&gt;"",'PNW Barge Rate'!J174,"")</f>
        <v/>
      </c>
      <c r="K149" s="41" t="str">
        <f>IF('PNW Barge Rate'!K174&lt;&gt;"",'PNW Barge Rate'!K174,"")</f>
        <v/>
      </c>
      <c r="L149" s="41" t="str">
        <f>IF('PNW Barge Rate'!L174&lt;&gt;"",'PNW Barge Rate'!L174,"")</f>
        <v/>
      </c>
      <c r="M149" s="41" t="str">
        <f>IF('PNW Barge Rate'!N174&lt;&gt;"",'PNW Barge Rate'!N174,"")</f>
        <v/>
      </c>
    </row>
    <row r="150" spans="1:13" x14ac:dyDescent="0.3">
      <c r="A150" s="3" t="str">
        <f>IF('PNW Barge Rate'!A175 &lt;&gt;"",'PNW Barge Rate'!A175,"")</f>
        <v/>
      </c>
      <c r="B150" s="41" t="str">
        <f>IF('PNW Barge Rate'!B175 &lt;&gt;"", 'PNW Barge Rate'!B175,"")</f>
        <v/>
      </c>
      <c r="C150" s="41" t="str">
        <f>IF('PNW Barge Rate'!C175&lt;&gt;"",'PNW Barge Rate'!C175,"")</f>
        <v/>
      </c>
      <c r="D150" s="41" t="str">
        <f>IF('PNW Barge Rate'!D175&lt;&gt;"",'PNW Barge Rate'!D175,"")</f>
        <v/>
      </c>
      <c r="E150" s="41" t="str">
        <f>IF('PNW Barge Rate'!E175&lt;&gt;"",'PNW Barge Rate'!E175,"")</f>
        <v/>
      </c>
      <c r="F150" s="41" t="str">
        <f>IF('PNW Barge Rate'!F175&lt;&gt;"",'PNW Barge Rate'!F175,"")</f>
        <v/>
      </c>
      <c r="G150" s="41" t="str">
        <f>IF('PNW Barge Rate'!G175&lt;&gt;"",'PNW Barge Rate'!G175,"")</f>
        <v/>
      </c>
      <c r="H150" s="41" t="str">
        <f>IF('PNW Barge Rate'!H175&lt;&gt;"",'PNW Barge Rate'!H175,"")</f>
        <v/>
      </c>
      <c r="I150" s="41" t="str">
        <f>IF('PNW Barge Rate'!I175&lt;&gt;"",'PNW Barge Rate'!I175,"")</f>
        <v/>
      </c>
      <c r="J150" s="41" t="str">
        <f>IF('PNW Barge Rate'!J175&lt;&gt;"",'PNW Barge Rate'!J175,"")</f>
        <v/>
      </c>
      <c r="K150" s="41" t="str">
        <f>IF('PNW Barge Rate'!K175&lt;&gt;"",'PNW Barge Rate'!K175,"")</f>
        <v/>
      </c>
      <c r="L150" s="41" t="str">
        <f>IF('PNW Barge Rate'!L175&lt;&gt;"",'PNW Barge Rate'!L175,"")</f>
        <v/>
      </c>
      <c r="M150" s="41" t="str">
        <f>IF('PNW Barge Rate'!N175&lt;&gt;"",'PNW Barge Rate'!N175,"")</f>
        <v/>
      </c>
    </row>
    <row r="151" spans="1:13" x14ac:dyDescent="0.3">
      <c r="A151" s="3" t="str">
        <f>IF('PNW Barge Rate'!A176 &lt;&gt;"",'PNW Barge Rate'!A176,"")</f>
        <v/>
      </c>
      <c r="B151" s="41" t="str">
        <f>IF('PNW Barge Rate'!B176 &lt;&gt;"", 'PNW Barge Rate'!B176,"")</f>
        <v/>
      </c>
      <c r="C151" s="41" t="str">
        <f>IF('PNW Barge Rate'!C176&lt;&gt;"",'PNW Barge Rate'!C176,"")</f>
        <v/>
      </c>
      <c r="D151" s="41" t="str">
        <f>IF('PNW Barge Rate'!D176&lt;&gt;"",'PNW Barge Rate'!D176,"")</f>
        <v/>
      </c>
      <c r="E151" s="41" t="str">
        <f>IF('PNW Barge Rate'!E176&lt;&gt;"",'PNW Barge Rate'!E176,"")</f>
        <v/>
      </c>
      <c r="F151" s="41" t="str">
        <f>IF('PNW Barge Rate'!F176&lt;&gt;"",'PNW Barge Rate'!F176,"")</f>
        <v/>
      </c>
      <c r="G151" s="41" t="str">
        <f>IF('PNW Barge Rate'!G176&lt;&gt;"",'PNW Barge Rate'!G176,"")</f>
        <v/>
      </c>
      <c r="H151" s="41" t="str">
        <f>IF('PNW Barge Rate'!H176&lt;&gt;"",'PNW Barge Rate'!H176,"")</f>
        <v/>
      </c>
      <c r="I151" s="41" t="str">
        <f>IF('PNW Barge Rate'!I176&lt;&gt;"",'PNW Barge Rate'!I176,"")</f>
        <v/>
      </c>
      <c r="J151" s="41" t="str">
        <f>IF('PNW Barge Rate'!J176&lt;&gt;"",'PNW Barge Rate'!J176,"")</f>
        <v/>
      </c>
      <c r="K151" s="41" t="str">
        <f>IF('PNW Barge Rate'!K176&lt;&gt;"",'PNW Barge Rate'!K176,"")</f>
        <v/>
      </c>
      <c r="L151" s="41" t="str">
        <f>IF('PNW Barge Rate'!L176&lt;&gt;"",'PNW Barge Rate'!L176,"")</f>
        <v/>
      </c>
      <c r="M151" s="41" t="str">
        <f>IF('PNW Barge Rate'!N176&lt;&gt;"",'PNW Barge Rate'!N176,"")</f>
        <v/>
      </c>
    </row>
    <row r="152" spans="1:13" x14ac:dyDescent="0.3">
      <c r="A152" s="3" t="str">
        <f>IF('PNW Barge Rate'!A177 &lt;&gt;"",'PNW Barge Rate'!A177,"")</f>
        <v/>
      </c>
      <c r="B152" s="41" t="str">
        <f>IF('PNW Barge Rate'!B177 &lt;&gt;"", 'PNW Barge Rate'!B177,"")</f>
        <v/>
      </c>
      <c r="C152" s="41" t="str">
        <f>IF('PNW Barge Rate'!C177&lt;&gt;"",'PNW Barge Rate'!C177,"")</f>
        <v/>
      </c>
      <c r="D152" s="41" t="str">
        <f>IF('PNW Barge Rate'!D177&lt;&gt;"",'PNW Barge Rate'!D177,"")</f>
        <v/>
      </c>
      <c r="E152" s="41" t="str">
        <f>IF('PNW Barge Rate'!E177&lt;&gt;"",'PNW Barge Rate'!E177,"")</f>
        <v/>
      </c>
      <c r="F152" s="41" t="str">
        <f>IF('PNW Barge Rate'!F177&lt;&gt;"",'PNW Barge Rate'!F177,"")</f>
        <v/>
      </c>
      <c r="G152" s="41" t="str">
        <f>IF('PNW Barge Rate'!G177&lt;&gt;"",'PNW Barge Rate'!G177,"")</f>
        <v/>
      </c>
      <c r="H152" s="41" t="str">
        <f>IF('PNW Barge Rate'!H177&lt;&gt;"",'PNW Barge Rate'!H177,"")</f>
        <v/>
      </c>
      <c r="I152" s="41" t="str">
        <f>IF('PNW Barge Rate'!I177&lt;&gt;"",'PNW Barge Rate'!I177,"")</f>
        <v/>
      </c>
      <c r="J152" s="41" t="str">
        <f>IF('PNW Barge Rate'!J177&lt;&gt;"",'PNW Barge Rate'!J177,"")</f>
        <v/>
      </c>
      <c r="K152" s="41" t="str">
        <f>IF('PNW Barge Rate'!K177&lt;&gt;"",'PNW Barge Rate'!K177,"")</f>
        <v/>
      </c>
      <c r="L152" s="41" t="str">
        <f>IF('PNW Barge Rate'!L177&lt;&gt;"",'PNW Barge Rate'!L177,"")</f>
        <v/>
      </c>
      <c r="M152" s="41" t="str">
        <f>IF('PNW Barge Rate'!N177&lt;&gt;"",'PNW Barge Rate'!N177,"")</f>
        <v/>
      </c>
    </row>
    <row r="153" spans="1:13" x14ac:dyDescent="0.3">
      <c r="A153" s="3" t="str">
        <f>IF('PNW Barge Rate'!A178 &lt;&gt;"",'PNW Barge Rate'!A178,"")</f>
        <v/>
      </c>
      <c r="B153" s="41" t="str">
        <f>IF('PNW Barge Rate'!B178 &lt;&gt;"", 'PNW Barge Rate'!B178,"")</f>
        <v/>
      </c>
      <c r="C153" s="41" t="str">
        <f>IF('PNW Barge Rate'!C178&lt;&gt;"",'PNW Barge Rate'!C178,"")</f>
        <v/>
      </c>
      <c r="D153" s="41" t="str">
        <f>IF('PNW Barge Rate'!D178&lt;&gt;"",'PNW Barge Rate'!D178,"")</f>
        <v/>
      </c>
      <c r="E153" s="41" t="str">
        <f>IF('PNW Barge Rate'!E178&lt;&gt;"",'PNW Barge Rate'!E178,"")</f>
        <v/>
      </c>
      <c r="F153" s="41" t="str">
        <f>IF('PNW Barge Rate'!F178&lt;&gt;"",'PNW Barge Rate'!F178,"")</f>
        <v/>
      </c>
      <c r="G153" s="41" t="str">
        <f>IF('PNW Barge Rate'!G178&lt;&gt;"",'PNW Barge Rate'!G178,"")</f>
        <v/>
      </c>
      <c r="H153" s="41" t="str">
        <f>IF('PNW Barge Rate'!H178&lt;&gt;"",'PNW Barge Rate'!H178,"")</f>
        <v/>
      </c>
      <c r="I153" s="41" t="str">
        <f>IF('PNW Barge Rate'!I178&lt;&gt;"",'PNW Barge Rate'!I178,"")</f>
        <v/>
      </c>
      <c r="J153" s="41" t="str">
        <f>IF('PNW Barge Rate'!J178&lt;&gt;"",'PNW Barge Rate'!J178,"")</f>
        <v/>
      </c>
      <c r="K153" s="41" t="str">
        <f>IF('PNW Barge Rate'!K178&lt;&gt;"",'PNW Barge Rate'!K178,"")</f>
        <v/>
      </c>
      <c r="L153" s="41" t="str">
        <f>IF('PNW Barge Rate'!L178&lt;&gt;"",'PNW Barge Rate'!L178,"")</f>
        <v/>
      </c>
      <c r="M153" s="41" t="str">
        <f>IF('PNW Barge Rate'!N178&lt;&gt;"",'PNW Barge Rate'!N178,"")</f>
        <v/>
      </c>
    </row>
    <row r="154" spans="1:13" x14ac:dyDescent="0.3">
      <c r="A154" s="3" t="str">
        <f>IF('PNW Barge Rate'!A179 &lt;&gt;"",'PNW Barge Rate'!A179,"")</f>
        <v/>
      </c>
      <c r="B154" s="41" t="str">
        <f>IF('PNW Barge Rate'!B179 &lt;&gt;"", 'PNW Barge Rate'!B179,"")</f>
        <v/>
      </c>
      <c r="C154" s="41" t="str">
        <f>IF('PNW Barge Rate'!C179&lt;&gt;"",'PNW Barge Rate'!C179,"")</f>
        <v/>
      </c>
      <c r="D154" s="41" t="str">
        <f>IF('PNW Barge Rate'!D179&lt;&gt;"",'PNW Barge Rate'!D179,"")</f>
        <v/>
      </c>
      <c r="E154" s="41" t="str">
        <f>IF('PNW Barge Rate'!E179&lt;&gt;"",'PNW Barge Rate'!E179,"")</f>
        <v/>
      </c>
      <c r="F154" s="41" t="str">
        <f>IF('PNW Barge Rate'!F179&lt;&gt;"",'PNW Barge Rate'!F179,"")</f>
        <v/>
      </c>
      <c r="G154" s="41" t="str">
        <f>IF('PNW Barge Rate'!G179&lt;&gt;"",'PNW Barge Rate'!G179,"")</f>
        <v/>
      </c>
      <c r="H154" s="41" t="str">
        <f>IF('PNW Barge Rate'!H179&lt;&gt;"",'PNW Barge Rate'!H179,"")</f>
        <v/>
      </c>
      <c r="I154" s="41" t="str">
        <f>IF('PNW Barge Rate'!I179&lt;&gt;"",'PNW Barge Rate'!I179,"")</f>
        <v/>
      </c>
      <c r="J154" s="41" t="str">
        <f>IF('PNW Barge Rate'!J179&lt;&gt;"",'PNW Barge Rate'!J179,"")</f>
        <v/>
      </c>
      <c r="K154" s="41" t="str">
        <f>IF('PNW Barge Rate'!K179&lt;&gt;"",'PNW Barge Rate'!K179,"")</f>
        <v/>
      </c>
      <c r="L154" s="41" t="str">
        <f>IF('PNW Barge Rate'!L179&lt;&gt;"",'PNW Barge Rate'!L179,"")</f>
        <v/>
      </c>
      <c r="M154" s="41" t="str">
        <f>IF('PNW Barge Rate'!N179&lt;&gt;"",'PNW Barge Rate'!N179,"")</f>
        <v/>
      </c>
    </row>
    <row r="155" spans="1:13" x14ac:dyDescent="0.3">
      <c r="A155" s="3" t="str">
        <f>IF('PNW Barge Rate'!A180 &lt;&gt;"",'PNW Barge Rate'!A180,"")</f>
        <v/>
      </c>
      <c r="B155" s="41" t="str">
        <f>IF('PNW Barge Rate'!B180 &lt;&gt;"", 'PNW Barge Rate'!B180,"")</f>
        <v/>
      </c>
      <c r="C155" s="41" t="str">
        <f>IF('PNW Barge Rate'!C180&lt;&gt;"",'PNW Barge Rate'!C180,"")</f>
        <v/>
      </c>
      <c r="D155" s="41" t="str">
        <f>IF('PNW Barge Rate'!D180&lt;&gt;"",'PNW Barge Rate'!D180,"")</f>
        <v/>
      </c>
      <c r="E155" s="41" t="str">
        <f>IF('PNW Barge Rate'!E180&lt;&gt;"",'PNW Barge Rate'!E180,"")</f>
        <v/>
      </c>
      <c r="F155" s="41" t="str">
        <f>IF('PNW Barge Rate'!F180&lt;&gt;"",'PNW Barge Rate'!F180,"")</f>
        <v/>
      </c>
      <c r="G155" s="41" t="str">
        <f>IF('PNW Barge Rate'!G180&lt;&gt;"",'PNW Barge Rate'!G180,"")</f>
        <v/>
      </c>
      <c r="H155" s="41" t="str">
        <f>IF('PNW Barge Rate'!H180&lt;&gt;"",'PNW Barge Rate'!H180,"")</f>
        <v/>
      </c>
      <c r="I155" s="41" t="str">
        <f>IF('PNW Barge Rate'!I180&lt;&gt;"",'PNW Barge Rate'!I180,"")</f>
        <v/>
      </c>
      <c r="J155" s="41" t="str">
        <f>IF('PNW Barge Rate'!J180&lt;&gt;"",'PNW Barge Rate'!J180,"")</f>
        <v/>
      </c>
      <c r="K155" s="41" t="str">
        <f>IF('PNW Barge Rate'!K180&lt;&gt;"",'PNW Barge Rate'!K180,"")</f>
        <v/>
      </c>
      <c r="L155" s="41" t="str">
        <f>IF('PNW Barge Rate'!L180&lt;&gt;"",'PNW Barge Rate'!L180,"")</f>
        <v/>
      </c>
      <c r="M155" s="41" t="str">
        <f>IF('PNW Barge Rate'!N180&lt;&gt;"",'PNW Barge Rate'!N180,"")</f>
        <v/>
      </c>
    </row>
    <row r="156" spans="1:13" x14ac:dyDescent="0.3">
      <c r="A156" s="3" t="str">
        <f>IF('PNW Barge Rate'!A181 &lt;&gt;"",'PNW Barge Rate'!A181,"")</f>
        <v/>
      </c>
      <c r="B156" s="41" t="str">
        <f>IF('PNW Barge Rate'!B181 &lt;&gt;"", 'PNW Barge Rate'!B181,"")</f>
        <v/>
      </c>
      <c r="C156" s="41" t="str">
        <f>IF('PNW Barge Rate'!C181&lt;&gt;"",'PNW Barge Rate'!C181,"")</f>
        <v/>
      </c>
      <c r="D156" s="41" t="str">
        <f>IF('PNW Barge Rate'!D181&lt;&gt;"",'PNW Barge Rate'!D181,"")</f>
        <v/>
      </c>
      <c r="E156" s="41" t="str">
        <f>IF('PNW Barge Rate'!E181&lt;&gt;"",'PNW Barge Rate'!E181,"")</f>
        <v/>
      </c>
      <c r="F156" s="41" t="str">
        <f>IF('PNW Barge Rate'!F181&lt;&gt;"",'PNW Barge Rate'!F181,"")</f>
        <v/>
      </c>
      <c r="G156" s="41" t="str">
        <f>IF('PNW Barge Rate'!G181&lt;&gt;"",'PNW Barge Rate'!G181,"")</f>
        <v/>
      </c>
      <c r="H156" s="41" t="str">
        <f>IF('PNW Barge Rate'!H181&lt;&gt;"",'PNW Barge Rate'!H181,"")</f>
        <v/>
      </c>
      <c r="I156" s="41" t="str">
        <f>IF('PNW Barge Rate'!I181&lt;&gt;"",'PNW Barge Rate'!I181,"")</f>
        <v/>
      </c>
      <c r="J156" s="41" t="str">
        <f>IF('PNW Barge Rate'!J181&lt;&gt;"",'PNW Barge Rate'!J181,"")</f>
        <v/>
      </c>
      <c r="K156" s="41" t="str">
        <f>IF('PNW Barge Rate'!K181&lt;&gt;"",'PNW Barge Rate'!K181,"")</f>
        <v/>
      </c>
      <c r="L156" s="41" t="str">
        <f>IF('PNW Barge Rate'!L181&lt;&gt;"",'PNW Barge Rate'!L181,"")</f>
        <v/>
      </c>
      <c r="M156" s="41" t="str">
        <f>IF('PNW Barge Rate'!N181&lt;&gt;"",'PNW Barge Rate'!N181,"")</f>
        <v/>
      </c>
    </row>
    <row r="157" spans="1:13" x14ac:dyDescent="0.3">
      <c r="A157" s="3" t="str">
        <f>IF('PNW Barge Rate'!A182 &lt;&gt;"",'PNW Barge Rate'!A182,"")</f>
        <v/>
      </c>
      <c r="B157" s="41" t="str">
        <f>IF('PNW Barge Rate'!B182 &lt;&gt;"", 'PNW Barge Rate'!B182,"")</f>
        <v/>
      </c>
      <c r="C157" s="41" t="str">
        <f>IF('PNW Barge Rate'!C182&lt;&gt;"",'PNW Barge Rate'!C182,"")</f>
        <v/>
      </c>
      <c r="D157" s="41" t="str">
        <f>IF('PNW Barge Rate'!D182&lt;&gt;"",'PNW Barge Rate'!D182,"")</f>
        <v/>
      </c>
      <c r="E157" s="41" t="str">
        <f>IF('PNW Barge Rate'!E182&lt;&gt;"",'PNW Barge Rate'!E182,"")</f>
        <v/>
      </c>
      <c r="F157" s="41" t="str">
        <f>IF('PNW Barge Rate'!F182&lt;&gt;"",'PNW Barge Rate'!F182,"")</f>
        <v/>
      </c>
      <c r="G157" s="41" t="str">
        <f>IF('PNW Barge Rate'!G182&lt;&gt;"",'PNW Barge Rate'!G182,"")</f>
        <v/>
      </c>
      <c r="H157" s="41" t="str">
        <f>IF('PNW Barge Rate'!H182&lt;&gt;"",'PNW Barge Rate'!H182,"")</f>
        <v/>
      </c>
      <c r="I157" s="41" t="str">
        <f>IF('PNW Barge Rate'!I182&lt;&gt;"",'PNW Barge Rate'!I182,"")</f>
        <v/>
      </c>
      <c r="J157" s="41" t="str">
        <f>IF('PNW Barge Rate'!J182&lt;&gt;"",'PNW Barge Rate'!J182,"")</f>
        <v/>
      </c>
      <c r="K157" s="41" t="str">
        <f>IF('PNW Barge Rate'!K182&lt;&gt;"",'PNW Barge Rate'!K182,"")</f>
        <v/>
      </c>
      <c r="L157" s="41" t="str">
        <f>IF('PNW Barge Rate'!L182&lt;&gt;"",'PNW Barge Rate'!L182,"")</f>
        <v/>
      </c>
      <c r="M157" s="41" t="str">
        <f>IF('PNW Barge Rate'!N182&lt;&gt;"",'PNW Barge Rate'!N182,"")</f>
        <v/>
      </c>
    </row>
    <row r="158" spans="1:13" x14ac:dyDescent="0.3">
      <c r="A158" s="3" t="str">
        <f>IF('PNW Barge Rate'!A183 &lt;&gt;"",'PNW Barge Rate'!A183,"")</f>
        <v/>
      </c>
      <c r="B158" s="41" t="str">
        <f>IF('PNW Barge Rate'!B183 &lt;&gt;"", 'PNW Barge Rate'!B183,"")</f>
        <v/>
      </c>
      <c r="C158" s="41" t="str">
        <f>IF('PNW Barge Rate'!C183&lt;&gt;"",'PNW Barge Rate'!C183,"")</f>
        <v/>
      </c>
      <c r="D158" s="41" t="str">
        <f>IF('PNW Barge Rate'!D183&lt;&gt;"",'PNW Barge Rate'!D183,"")</f>
        <v/>
      </c>
      <c r="E158" s="41" t="str">
        <f>IF('PNW Barge Rate'!E183&lt;&gt;"",'PNW Barge Rate'!E183,"")</f>
        <v/>
      </c>
      <c r="F158" s="41" t="str">
        <f>IF('PNW Barge Rate'!F183&lt;&gt;"",'PNW Barge Rate'!F183,"")</f>
        <v/>
      </c>
      <c r="G158" s="41" t="str">
        <f>IF('PNW Barge Rate'!G183&lt;&gt;"",'PNW Barge Rate'!G183,"")</f>
        <v/>
      </c>
      <c r="H158" s="41" t="str">
        <f>IF('PNW Barge Rate'!H183&lt;&gt;"",'PNW Barge Rate'!H183,"")</f>
        <v/>
      </c>
      <c r="I158" s="41" t="str">
        <f>IF('PNW Barge Rate'!I183&lt;&gt;"",'PNW Barge Rate'!I183,"")</f>
        <v/>
      </c>
      <c r="J158" s="41" t="str">
        <f>IF('PNW Barge Rate'!J183&lt;&gt;"",'PNW Barge Rate'!J183,"")</f>
        <v/>
      </c>
      <c r="K158" s="41" t="str">
        <f>IF('PNW Barge Rate'!K183&lt;&gt;"",'PNW Barge Rate'!K183,"")</f>
        <v/>
      </c>
      <c r="L158" s="41" t="str">
        <f>IF('PNW Barge Rate'!L183&lt;&gt;"",'PNW Barge Rate'!L183,"")</f>
        <v/>
      </c>
      <c r="M158" s="41" t="str">
        <f>IF('PNW Barge Rate'!N183&lt;&gt;"",'PNW Barge Rate'!N183,"")</f>
        <v/>
      </c>
    </row>
    <row r="159" spans="1:13" x14ac:dyDescent="0.3">
      <c r="A159" s="3" t="str">
        <f>IF('PNW Barge Rate'!A184 &lt;&gt;"",'PNW Barge Rate'!A184,"")</f>
        <v/>
      </c>
      <c r="B159" s="41" t="str">
        <f>IF('PNW Barge Rate'!B184 &lt;&gt;"", 'PNW Barge Rate'!B184,"")</f>
        <v/>
      </c>
      <c r="C159" s="41" t="str">
        <f>IF('PNW Barge Rate'!C184&lt;&gt;"",'PNW Barge Rate'!C184,"")</f>
        <v/>
      </c>
      <c r="D159" s="41" t="str">
        <f>IF('PNW Barge Rate'!D184&lt;&gt;"",'PNW Barge Rate'!D184,"")</f>
        <v/>
      </c>
      <c r="E159" s="41" t="str">
        <f>IF('PNW Barge Rate'!E184&lt;&gt;"",'PNW Barge Rate'!E184,"")</f>
        <v/>
      </c>
      <c r="F159" s="41" t="str">
        <f>IF('PNW Barge Rate'!F184&lt;&gt;"",'PNW Barge Rate'!F184,"")</f>
        <v/>
      </c>
      <c r="G159" s="41" t="str">
        <f>IF('PNW Barge Rate'!G184&lt;&gt;"",'PNW Barge Rate'!G184,"")</f>
        <v/>
      </c>
      <c r="H159" s="41" t="str">
        <f>IF('PNW Barge Rate'!H184&lt;&gt;"",'PNW Barge Rate'!H184,"")</f>
        <v/>
      </c>
      <c r="I159" s="41" t="str">
        <f>IF('PNW Barge Rate'!I184&lt;&gt;"",'PNW Barge Rate'!I184,"")</f>
        <v/>
      </c>
      <c r="J159" s="41" t="str">
        <f>IF('PNW Barge Rate'!J184&lt;&gt;"",'PNW Barge Rate'!J184,"")</f>
        <v/>
      </c>
      <c r="K159" s="41" t="str">
        <f>IF('PNW Barge Rate'!K184&lt;&gt;"",'PNW Barge Rate'!K184,"")</f>
        <v/>
      </c>
      <c r="L159" s="41" t="str">
        <f>IF('PNW Barge Rate'!L184&lt;&gt;"",'PNW Barge Rate'!L184,"")</f>
        <v/>
      </c>
      <c r="M159" s="41" t="str">
        <f>IF('PNW Barge Rate'!N184&lt;&gt;"",'PNW Barge Rate'!N184,"")</f>
        <v/>
      </c>
    </row>
    <row r="160" spans="1:13" x14ac:dyDescent="0.3">
      <c r="A160" s="3" t="str">
        <f>IF('PNW Barge Rate'!A185 &lt;&gt;"",'PNW Barge Rate'!A185,"")</f>
        <v/>
      </c>
      <c r="B160" s="41" t="str">
        <f>IF('PNW Barge Rate'!B185 &lt;&gt;"", 'PNW Barge Rate'!B185,"")</f>
        <v/>
      </c>
      <c r="C160" s="41" t="str">
        <f>IF('PNW Barge Rate'!C185&lt;&gt;"",'PNW Barge Rate'!C185,"")</f>
        <v/>
      </c>
      <c r="D160" s="41" t="str">
        <f>IF('PNW Barge Rate'!D185&lt;&gt;"",'PNW Barge Rate'!D185,"")</f>
        <v/>
      </c>
      <c r="E160" s="41" t="str">
        <f>IF('PNW Barge Rate'!E185&lt;&gt;"",'PNW Barge Rate'!E185,"")</f>
        <v/>
      </c>
      <c r="F160" s="41" t="str">
        <f>IF('PNW Barge Rate'!F185&lt;&gt;"",'PNW Barge Rate'!F185,"")</f>
        <v/>
      </c>
      <c r="G160" s="41" t="str">
        <f>IF('PNW Barge Rate'!G185&lt;&gt;"",'PNW Barge Rate'!G185,"")</f>
        <v/>
      </c>
      <c r="H160" s="41" t="str">
        <f>IF('PNW Barge Rate'!H185&lt;&gt;"",'PNW Barge Rate'!H185,"")</f>
        <v/>
      </c>
      <c r="I160" s="41" t="str">
        <f>IF('PNW Barge Rate'!I185&lt;&gt;"",'PNW Barge Rate'!I185,"")</f>
        <v/>
      </c>
      <c r="J160" s="41" t="str">
        <f>IF('PNW Barge Rate'!J185&lt;&gt;"",'PNW Barge Rate'!J185,"")</f>
        <v/>
      </c>
      <c r="K160" s="41" t="str">
        <f>IF('PNW Barge Rate'!K185&lt;&gt;"",'PNW Barge Rate'!K185,"")</f>
        <v/>
      </c>
      <c r="L160" s="41" t="str">
        <f>IF('PNW Barge Rate'!L185&lt;&gt;"",'PNW Barge Rate'!L185,"")</f>
        <v/>
      </c>
      <c r="M160" s="41" t="str">
        <f>IF('PNW Barge Rate'!N185&lt;&gt;"",'PNW Barge Rate'!N185,"")</f>
        <v/>
      </c>
    </row>
    <row r="161" spans="1:13" x14ac:dyDescent="0.3">
      <c r="A161" s="3" t="str">
        <f>IF('PNW Barge Rate'!A186 &lt;&gt;"",'PNW Barge Rate'!A186,"")</f>
        <v/>
      </c>
      <c r="B161" s="41" t="str">
        <f>IF('PNW Barge Rate'!B186 &lt;&gt;"", 'PNW Barge Rate'!B186,"")</f>
        <v/>
      </c>
      <c r="C161" s="41" t="str">
        <f>IF('PNW Barge Rate'!C186&lt;&gt;"",'PNW Barge Rate'!C186,"")</f>
        <v/>
      </c>
      <c r="D161" s="41" t="str">
        <f>IF('PNW Barge Rate'!D186&lt;&gt;"",'PNW Barge Rate'!D186,"")</f>
        <v/>
      </c>
      <c r="E161" s="41" t="str">
        <f>IF('PNW Barge Rate'!E186&lt;&gt;"",'PNW Barge Rate'!E186,"")</f>
        <v/>
      </c>
      <c r="F161" s="41" t="str">
        <f>IF('PNW Barge Rate'!F186&lt;&gt;"",'PNW Barge Rate'!F186,"")</f>
        <v/>
      </c>
      <c r="G161" s="41" t="str">
        <f>IF('PNW Barge Rate'!G186&lt;&gt;"",'PNW Barge Rate'!G186,"")</f>
        <v/>
      </c>
      <c r="H161" s="41" t="str">
        <f>IF('PNW Barge Rate'!H186&lt;&gt;"",'PNW Barge Rate'!H186,"")</f>
        <v/>
      </c>
      <c r="I161" s="41" t="str">
        <f>IF('PNW Barge Rate'!I186&lt;&gt;"",'PNW Barge Rate'!I186,"")</f>
        <v/>
      </c>
      <c r="J161" s="41" t="str">
        <f>IF('PNW Barge Rate'!J186&lt;&gt;"",'PNW Barge Rate'!J186,"")</f>
        <v/>
      </c>
      <c r="K161" s="41" t="str">
        <f>IF('PNW Barge Rate'!K186&lt;&gt;"",'PNW Barge Rate'!K186,"")</f>
        <v/>
      </c>
      <c r="L161" s="41" t="str">
        <f>IF('PNW Barge Rate'!L186&lt;&gt;"",'PNW Barge Rate'!L186,"")</f>
        <v/>
      </c>
      <c r="M161" s="41" t="str">
        <f>IF('PNW Barge Rate'!N186&lt;&gt;"",'PNW Barge Rate'!N186,"")</f>
        <v/>
      </c>
    </row>
    <row r="162" spans="1:13" x14ac:dyDescent="0.3">
      <c r="A162" s="3" t="str">
        <f>IF('PNW Barge Rate'!A187 &lt;&gt;"",'PNW Barge Rate'!A187,"")</f>
        <v/>
      </c>
      <c r="B162" s="41" t="str">
        <f>IF('PNW Barge Rate'!B187 &lt;&gt;"", 'PNW Barge Rate'!B187,"")</f>
        <v/>
      </c>
      <c r="C162" s="41" t="str">
        <f>IF('PNW Barge Rate'!C187&lt;&gt;"",'PNW Barge Rate'!C187,"")</f>
        <v/>
      </c>
      <c r="D162" s="41" t="str">
        <f>IF('PNW Barge Rate'!D187&lt;&gt;"",'PNW Barge Rate'!D187,"")</f>
        <v/>
      </c>
      <c r="E162" s="41" t="str">
        <f>IF('PNW Barge Rate'!E187&lt;&gt;"",'PNW Barge Rate'!E187,"")</f>
        <v/>
      </c>
      <c r="F162" s="41" t="str">
        <f>IF('PNW Barge Rate'!F187&lt;&gt;"",'PNW Barge Rate'!F187,"")</f>
        <v/>
      </c>
      <c r="G162" s="41" t="str">
        <f>IF('PNW Barge Rate'!G187&lt;&gt;"",'PNW Barge Rate'!G187,"")</f>
        <v/>
      </c>
      <c r="H162" s="41" t="str">
        <f>IF('PNW Barge Rate'!H187&lt;&gt;"",'PNW Barge Rate'!H187,"")</f>
        <v/>
      </c>
      <c r="I162" s="41" t="str">
        <f>IF('PNW Barge Rate'!I187&lt;&gt;"",'PNW Barge Rate'!I187,"")</f>
        <v/>
      </c>
      <c r="J162" s="41" t="str">
        <f>IF('PNW Barge Rate'!J187&lt;&gt;"",'PNW Barge Rate'!J187,"")</f>
        <v/>
      </c>
      <c r="K162" s="41" t="str">
        <f>IF('PNW Barge Rate'!K187&lt;&gt;"",'PNW Barge Rate'!K187,"")</f>
        <v/>
      </c>
      <c r="L162" s="41" t="str">
        <f>IF('PNW Barge Rate'!L187&lt;&gt;"",'PNW Barge Rate'!L187,"")</f>
        <v/>
      </c>
      <c r="M162" s="41" t="str">
        <f>IF('PNW Barge Rate'!N187&lt;&gt;"",'PNW Barge Rate'!N187,"")</f>
        <v/>
      </c>
    </row>
    <row r="163" spans="1:13" x14ac:dyDescent="0.3">
      <c r="A163" s="3" t="str">
        <f>IF('PNW Barge Rate'!A188 &lt;&gt;"",'PNW Barge Rate'!A188,"")</f>
        <v/>
      </c>
      <c r="B163" s="41" t="str">
        <f>IF('PNW Barge Rate'!B188 &lt;&gt;"", 'PNW Barge Rate'!B188,"")</f>
        <v/>
      </c>
      <c r="C163" s="41" t="str">
        <f>IF('PNW Barge Rate'!C188&lt;&gt;"",'PNW Barge Rate'!C188,"")</f>
        <v/>
      </c>
      <c r="D163" s="41" t="str">
        <f>IF('PNW Barge Rate'!D188&lt;&gt;"",'PNW Barge Rate'!D188,"")</f>
        <v/>
      </c>
      <c r="E163" s="41" t="str">
        <f>IF('PNW Barge Rate'!E188&lt;&gt;"",'PNW Barge Rate'!E188,"")</f>
        <v/>
      </c>
      <c r="F163" s="41" t="str">
        <f>IF('PNW Barge Rate'!F188&lt;&gt;"",'PNW Barge Rate'!F188,"")</f>
        <v/>
      </c>
      <c r="G163" s="41" t="str">
        <f>IF('PNW Barge Rate'!G188&lt;&gt;"",'PNW Barge Rate'!G188,"")</f>
        <v/>
      </c>
      <c r="H163" s="41" t="str">
        <f>IF('PNW Barge Rate'!H188&lt;&gt;"",'PNW Barge Rate'!H188,"")</f>
        <v/>
      </c>
      <c r="I163" s="41" t="str">
        <f>IF('PNW Barge Rate'!I188&lt;&gt;"",'PNW Barge Rate'!I188,"")</f>
        <v/>
      </c>
      <c r="J163" s="41" t="str">
        <f>IF('PNW Barge Rate'!J188&lt;&gt;"",'PNW Barge Rate'!J188,"")</f>
        <v/>
      </c>
      <c r="K163" s="41" t="str">
        <f>IF('PNW Barge Rate'!K188&lt;&gt;"",'PNW Barge Rate'!K188,"")</f>
        <v/>
      </c>
      <c r="L163" s="41" t="str">
        <f>IF('PNW Barge Rate'!L188&lt;&gt;"",'PNW Barge Rate'!L188,"")</f>
        <v/>
      </c>
      <c r="M163" s="41" t="str">
        <f>IF('PNW Barge Rate'!N188&lt;&gt;"",'PNW Barge Rate'!N188,"")</f>
        <v/>
      </c>
    </row>
    <row r="164" spans="1:13" x14ac:dyDescent="0.3">
      <c r="A164" s="3" t="str">
        <f>IF('PNW Barge Rate'!A189 &lt;&gt;"",'PNW Barge Rate'!A189,"")</f>
        <v/>
      </c>
      <c r="B164" s="41" t="str">
        <f>IF('PNW Barge Rate'!B189 &lt;&gt;"", 'PNW Barge Rate'!B189,"")</f>
        <v/>
      </c>
      <c r="C164" s="41" t="str">
        <f>IF('PNW Barge Rate'!C189&lt;&gt;"",'PNW Barge Rate'!C189,"")</f>
        <v/>
      </c>
      <c r="D164" s="41" t="str">
        <f>IF('PNW Barge Rate'!D189&lt;&gt;"",'PNW Barge Rate'!D189,"")</f>
        <v/>
      </c>
      <c r="E164" s="41" t="str">
        <f>IF('PNW Barge Rate'!E189&lt;&gt;"",'PNW Barge Rate'!E189,"")</f>
        <v/>
      </c>
      <c r="F164" s="41" t="str">
        <f>IF('PNW Barge Rate'!F189&lt;&gt;"",'PNW Barge Rate'!F189,"")</f>
        <v/>
      </c>
      <c r="G164" s="41" t="str">
        <f>IF('PNW Barge Rate'!G189&lt;&gt;"",'PNW Barge Rate'!G189,"")</f>
        <v/>
      </c>
      <c r="H164" s="41" t="str">
        <f>IF('PNW Barge Rate'!H189&lt;&gt;"",'PNW Barge Rate'!H189,"")</f>
        <v/>
      </c>
      <c r="I164" s="41" t="str">
        <f>IF('PNW Barge Rate'!I189&lt;&gt;"",'PNW Barge Rate'!I189,"")</f>
        <v/>
      </c>
      <c r="J164" s="41" t="str">
        <f>IF('PNW Barge Rate'!J189&lt;&gt;"",'PNW Barge Rate'!J189,"")</f>
        <v/>
      </c>
      <c r="K164" s="41" t="str">
        <f>IF('PNW Barge Rate'!K189&lt;&gt;"",'PNW Barge Rate'!K189,"")</f>
        <v/>
      </c>
      <c r="L164" s="41" t="str">
        <f>IF('PNW Barge Rate'!L189&lt;&gt;"",'PNW Barge Rate'!L189,"")</f>
        <v/>
      </c>
      <c r="M164" s="41" t="str">
        <f>IF('PNW Barge Rate'!N189&lt;&gt;"",'PNW Barge Rate'!N189,"")</f>
        <v/>
      </c>
    </row>
    <row r="165" spans="1:13" x14ac:dyDescent="0.3">
      <c r="A165" s="3" t="str">
        <f>IF('PNW Barge Rate'!A190 &lt;&gt;"",'PNW Barge Rate'!A190,"")</f>
        <v/>
      </c>
      <c r="B165" s="41" t="str">
        <f>IF('PNW Barge Rate'!B190 &lt;&gt;"", 'PNW Barge Rate'!B190,"")</f>
        <v/>
      </c>
      <c r="C165" s="41" t="str">
        <f>IF('PNW Barge Rate'!C190&lt;&gt;"",'PNW Barge Rate'!C190,"")</f>
        <v/>
      </c>
      <c r="D165" s="41" t="str">
        <f>IF('PNW Barge Rate'!D190&lt;&gt;"",'PNW Barge Rate'!D190,"")</f>
        <v/>
      </c>
      <c r="E165" s="41" t="str">
        <f>IF('PNW Barge Rate'!E190&lt;&gt;"",'PNW Barge Rate'!E190,"")</f>
        <v/>
      </c>
      <c r="F165" s="41" t="str">
        <f>IF('PNW Barge Rate'!F190&lt;&gt;"",'PNW Barge Rate'!F190,"")</f>
        <v/>
      </c>
      <c r="G165" s="41" t="str">
        <f>IF('PNW Barge Rate'!G190&lt;&gt;"",'PNW Barge Rate'!G190,"")</f>
        <v/>
      </c>
      <c r="H165" s="41" t="str">
        <f>IF('PNW Barge Rate'!H190&lt;&gt;"",'PNW Barge Rate'!H190,"")</f>
        <v/>
      </c>
      <c r="I165" s="41" t="str">
        <f>IF('PNW Barge Rate'!I190&lt;&gt;"",'PNW Barge Rate'!I190,"")</f>
        <v/>
      </c>
      <c r="J165" s="41" t="str">
        <f>IF('PNW Barge Rate'!J190&lt;&gt;"",'PNW Barge Rate'!J190,"")</f>
        <v/>
      </c>
      <c r="K165" s="41" t="str">
        <f>IF('PNW Barge Rate'!K190&lt;&gt;"",'PNW Barge Rate'!K190,"")</f>
        <v/>
      </c>
      <c r="L165" s="41" t="str">
        <f>IF('PNW Barge Rate'!L190&lt;&gt;"",'PNW Barge Rate'!L190,"")</f>
        <v/>
      </c>
      <c r="M165" s="41" t="str">
        <f>IF('PNW Barge Rate'!N190&lt;&gt;"",'PNW Barge Rate'!N190,"")</f>
        <v/>
      </c>
    </row>
    <row r="166" spans="1:13" x14ac:dyDescent="0.3">
      <c r="A166" s="3" t="str">
        <f>IF('PNW Barge Rate'!A191 &lt;&gt;"",'PNW Barge Rate'!A191,"")</f>
        <v/>
      </c>
      <c r="B166" s="41" t="str">
        <f>IF('PNW Barge Rate'!B191 &lt;&gt;"", 'PNW Barge Rate'!B191,"")</f>
        <v/>
      </c>
      <c r="C166" s="41" t="str">
        <f>IF('PNW Barge Rate'!C191&lt;&gt;"",'PNW Barge Rate'!C191,"")</f>
        <v/>
      </c>
      <c r="D166" s="41" t="str">
        <f>IF('PNW Barge Rate'!D191&lt;&gt;"",'PNW Barge Rate'!D191,"")</f>
        <v/>
      </c>
      <c r="E166" s="41" t="str">
        <f>IF('PNW Barge Rate'!E191&lt;&gt;"",'PNW Barge Rate'!E191,"")</f>
        <v/>
      </c>
      <c r="F166" s="41" t="str">
        <f>IF('PNW Barge Rate'!F191&lt;&gt;"",'PNW Barge Rate'!F191,"")</f>
        <v/>
      </c>
      <c r="G166" s="41" t="str">
        <f>IF('PNW Barge Rate'!G191&lt;&gt;"",'PNW Barge Rate'!G191,"")</f>
        <v/>
      </c>
      <c r="H166" s="41" t="str">
        <f>IF('PNW Barge Rate'!H191&lt;&gt;"",'PNW Barge Rate'!H191,"")</f>
        <v/>
      </c>
      <c r="I166" s="41" t="str">
        <f>IF('PNW Barge Rate'!I191&lt;&gt;"",'PNW Barge Rate'!I191,"")</f>
        <v/>
      </c>
      <c r="J166" s="41" t="str">
        <f>IF('PNW Barge Rate'!J191&lt;&gt;"",'PNW Barge Rate'!J191,"")</f>
        <v/>
      </c>
      <c r="K166" s="41" t="str">
        <f>IF('PNW Barge Rate'!K191&lt;&gt;"",'PNW Barge Rate'!K191,"")</f>
        <v/>
      </c>
      <c r="L166" s="41" t="str">
        <f>IF('PNW Barge Rate'!L191&lt;&gt;"",'PNW Barge Rate'!L191,"")</f>
        <v/>
      </c>
      <c r="M166" s="41" t="str">
        <f>IF('PNW Barge Rate'!N191&lt;&gt;"",'PNW Barge Rate'!N191,"")</f>
        <v/>
      </c>
    </row>
    <row r="167" spans="1:13" x14ac:dyDescent="0.3">
      <c r="A167" s="3" t="str">
        <f>IF('PNW Barge Rate'!A192 &lt;&gt;"",'PNW Barge Rate'!A192,"")</f>
        <v/>
      </c>
      <c r="B167" s="41" t="str">
        <f>IF('PNW Barge Rate'!B192 &lt;&gt;"", 'PNW Barge Rate'!B192,"")</f>
        <v/>
      </c>
      <c r="C167" s="41" t="str">
        <f>IF('PNW Barge Rate'!C192&lt;&gt;"",'PNW Barge Rate'!C192,"")</f>
        <v/>
      </c>
      <c r="D167" s="41" t="str">
        <f>IF('PNW Barge Rate'!D192&lt;&gt;"",'PNW Barge Rate'!D192,"")</f>
        <v/>
      </c>
      <c r="E167" s="41" t="str">
        <f>IF('PNW Barge Rate'!E192&lt;&gt;"",'PNW Barge Rate'!E192,"")</f>
        <v/>
      </c>
      <c r="F167" s="41" t="str">
        <f>IF('PNW Barge Rate'!F192&lt;&gt;"",'PNW Barge Rate'!F192,"")</f>
        <v/>
      </c>
      <c r="G167" s="41" t="str">
        <f>IF('PNW Barge Rate'!G192&lt;&gt;"",'PNW Barge Rate'!G192,"")</f>
        <v/>
      </c>
      <c r="H167" s="41" t="str">
        <f>IF('PNW Barge Rate'!H192&lt;&gt;"",'PNW Barge Rate'!H192,"")</f>
        <v/>
      </c>
      <c r="I167" s="41" t="str">
        <f>IF('PNW Barge Rate'!I192&lt;&gt;"",'PNW Barge Rate'!I192,"")</f>
        <v/>
      </c>
      <c r="J167" s="41" t="str">
        <f>IF('PNW Barge Rate'!J192&lt;&gt;"",'PNW Barge Rate'!J192,"")</f>
        <v/>
      </c>
      <c r="K167" s="41" t="str">
        <f>IF('PNW Barge Rate'!K192&lt;&gt;"",'PNW Barge Rate'!K192,"")</f>
        <v/>
      </c>
      <c r="L167" s="41" t="str">
        <f>IF('PNW Barge Rate'!L192&lt;&gt;"",'PNW Barge Rate'!L192,"")</f>
        <v/>
      </c>
      <c r="M167" s="41" t="str">
        <f>IF('PNW Barge Rate'!N192&lt;&gt;"",'PNW Barge Rate'!N192,"")</f>
        <v/>
      </c>
    </row>
    <row r="168" spans="1:13" x14ac:dyDescent="0.3">
      <c r="A168" s="3" t="str">
        <f>IF('PNW Barge Rate'!A193 &lt;&gt;"",'PNW Barge Rate'!A193,"")</f>
        <v/>
      </c>
      <c r="B168" s="41" t="str">
        <f>IF('PNW Barge Rate'!B193 &lt;&gt;"", 'PNW Barge Rate'!B193,"")</f>
        <v/>
      </c>
      <c r="C168" s="41" t="str">
        <f>IF('PNW Barge Rate'!C193&lt;&gt;"",'PNW Barge Rate'!C193,"")</f>
        <v/>
      </c>
      <c r="D168" s="41" t="str">
        <f>IF('PNW Barge Rate'!D193&lt;&gt;"",'PNW Barge Rate'!D193,"")</f>
        <v/>
      </c>
      <c r="E168" s="41" t="str">
        <f>IF('PNW Barge Rate'!E193&lt;&gt;"",'PNW Barge Rate'!E193,"")</f>
        <v/>
      </c>
      <c r="F168" s="41" t="str">
        <f>IF('PNW Barge Rate'!F193&lt;&gt;"",'PNW Barge Rate'!F193,"")</f>
        <v/>
      </c>
      <c r="G168" s="41" t="str">
        <f>IF('PNW Barge Rate'!G193&lt;&gt;"",'PNW Barge Rate'!G193,"")</f>
        <v/>
      </c>
      <c r="H168" s="41" t="str">
        <f>IF('PNW Barge Rate'!H193&lt;&gt;"",'PNW Barge Rate'!H193,"")</f>
        <v/>
      </c>
      <c r="I168" s="41" t="str">
        <f>IF('PNW Barge Rate'!I193&lt;&gt;"",'PNW Barge Rate'!I193,"")</f>
        <v/>
      </c>
      <c r="J168" s="41" t="str">
        <f>IF('PNW Barge Rate'!J193&lt;&gt;"",'PNW Barge Rate'!J193,"")</f>
        <v/>
      </c>
      <c r="K168" s="41" t="str">
        <f>IF('PNW Barge Rate'!K193&lt;&gt;"",'PNW Barge Rate'!K193,"")</f>
        <v/>
      </c>
      <c r="L168" s="41" t="str">
        <f>IF('PNW Barge Rate'!L193&lt;&gt;"",'PNW Barge Rate'!L193,"")</f>
        <v/>
      </c>
      <c r="M168" s="41" t="str">
        <f>IF('PNW Barge Rate'!N193&lt;&gt;"",'PNW Barge Rate'!N193,"")</f>
        <v/>
      </c>
    </row>
    <row r="169" spans="1:13" x14ac:dyDescent="0.3">
      <c r="A169" s="3" t="str">
        <f>IF('PNW Barge Rate'!A194 &lt;&gt;"",'PNW Barge Rate'!A194,"")</f>
        <v/>
      </c>
      <c r="B169" s="41" t="str">
        <f>IF('PNW Barge Rate'!B194 &lt;&gt;"", 'PNW Barge Rate'!B194,"")</f>
        <v/>
      </c>
      <c r="C169" s="41" t="str">
        <f>IF('PNW Barge Rate'!C194&lt;&gt;"",'PNW Barge Rate'!C194,"")</f>
        <v/>
      </c>
      <c r="D169" s="41" t="str">
        <f>IF('PNW Barge Rate'!D194&lt;&gt;"",'PNW Barge Rate'!D194,"")</f>
        <v/>
      </c>
      <c r="E169" s="41" t="str">
        <f>IF('PNW Barge Rate'!E194&lt;&gt;"",'PNW Barge Rate'!E194,"")</f>
        <v/>
      </c>
      <c r="F169" s="41" t="str">
        <f>IF('PNW Barge Rate'!F194&lt;&gt;"",'PNW Barge Rate'!F194,"")</f>
        <v/>
      </c>
      <c r="G169" s="41" t="str">
        <f>IF('PNW Barge Rate'!G194&lt;&gt;"",'PNW Barge Rate'!G194,"")</f>
        <v/>
      </c>
      <c r="H169" s="41" t="str">
        <f>IF('PNW Barge Rate'!H194&lt;&gt;"",'PNW Barge Rate'!H194,"")</f>
        <v/>
      </c>
      <c r="I169" s="41" t="str">
        <f>IF('PNW Barge Rate'!I194&lt;&gt;"",'PNW Barge Rate'!I194,"")</f>
        <v/>
      </c>
      <c r="J169" s="41" t="str">
        <f>IF('PNW Barge Rate'!J194&lt;&gt;"",'PNW Barge Rate'!J194,"")</f>
        <v/>
      </c>
      <c r="K169" s="41" t="str">
        <f>IF('PNW Barge Rate'!K194&lt;&gt;"",'PNW Barge Rate'!K194,"")</f>
        <v/>
      </c>
      <c r="L169" s="41" t="str">
        <f>IF('PNW Barge Rate'!L194&lt;&gt;"",'PNW Barge Rate'!L194,"")</f>
        <v/>
      </c>
      <c r="M169" s="41" t="str">
        <f>IF('PNW Barge Rate'!N194&lt;&gt;"",'PNW Barge Rate'!N194,"")</f>
        <v/>
      </c>
    </row>
    <row r="170" spans="1:13" x14ac:dyDescent="0.3">
      <c r="A170" s="3" t="str">
        <f>IF('PNW Barge Rate'!A195 &lt;&gt;"",'PNW Barge Rate'!A195,"")</f>
        <v/>
      </c>
      <c r="B170" s="41" t="str">
        <f>IF('PNW Barge Rate'!B195 &lt;&gt;"", 'PNW Barge Rate'!B195,"")</f>
        <v/>
      </c>
      <c r="C170" s="41" t="str">
        <f>IF('PNW Barge Rate'!C195&lt;&gt;"",'PNW Barge Rate'!C195,"")</f>
        <v/>
      </c>
      <c r="D170" s="41" t="str">
        <f>IF('PNW Barge Rate'!D195&lt;&gt;"",'PNW Barge Rate'!D195,"")</f>
        <v/>
      </c>
      <c r="E170" s="41" t="str">
        <f>IF('PNW Barge Rate'!E195&lt;&gt;"",'PNW Barge Rate'!E195,"")</f>
        <v/>
      </c>
      <c r="F170" s="41" t="str">
        <f>IF('PNW Barge Rate'!F195&lt;&gt;"",'PNW Barge Rate'!F195,"")</f>
        <v/>
      </c>
      <c r="G170" s="41" t="str">
        <f>IF('PNW Barge Rate'!G195&lt;&gt;"",'PNW Barge Rate'!G195,"")</f>
        <v/>
      </c>
      <c r="H170" s="41" t="str">
        <f>IF('PNW Barge Rate'!H195&lt;&gt;"",'PNW Barge Rate'!H195,"")</f>
        <v/>
      </c>
      <c r="I170" s="41" t="str">
        <f>IF('PNW Barge Rate'!I195&lt;&gt;"",'PNW Barge Rate'!I195,"")</f>
        <v/>
      </c>
      <c r="J170" s="41" t="str">
        <f>IF('PNW Barge Rate'!J195&lt;&gt;"",'PNW Barge Rate'!J195,"")</f>
        <v/>
      </c>
      <c r="K170" s="41" t="str">
        <f>IF('PNW Barge Rate'!K195&lt;&gt;"",'PNW Barge Rate'!K195,"")</f>
        <v/>
      </c>
      <c r="L170" s="41" t="str">
        <f>IF('PNW Barge Rate'!L195&lt;&gt;"",'PNW Barge Rate'!L195,"")</f>
        <v/>
      </c>
      <c r="M170" s="41" t="str">
        <f>IF('PNW Barge Rate'!N195&lt;&gt;"",'PNW Barge Rate'!N195,"")</f>
        <v/>
      </c>
    </row>
    <row r="171" spans="1:13" x14ac:dyDescent="0.3">
      <c r="A171" s="3" t="str">
        <f>IF('PNW Barge Rate'!A196 &lt;&gt;"",'PNW Barge Rate'!A196,"")</f>
        <v/>
      </c>
      <c r="B171" s="41" t="str">
        <f>IF('PNW Barge Rate'!B196 &lt;&gt;"", 'PNW Barge Rate'!B196,"")</f>
        <v/>
      </c>
      <c r="C171" s="41" t="str">
        <f>IF('PNW Barge Rate'!C196&lt;&gt;"",'PNW Barge Rate'!C196,"")</f>
        <v/>
      </c>
      <c r="D171" s="41" t="str">
        <f>IF('PNW Barge Rate'!D196&lt;&gt;"",'PNW Barge Rate'!D196,"")</f>
        <v/>
      </c>
      <c r="E171" s="41" t="str">
        <f>IF('PNW Barge Rate'!E196&lt;&gt;"",'PNW Barge Rate'!E196,"")</f>
        <v/>
      </c>
      <c r="F171" s="41" t="str">
        <f>IF('PNW Barge Rate'!F196&lt;&gt;"",'PNW Barge Rate'!F196,"")</f>
        <v/>
      </c>
      <c r="G171" s="41" t="str">
        <f>IF('PNW Barge Rate'!G196&lt;&gt;"",'PNW Barge Rate'!G196,"")</f>
        <v/>
      </c>
      <c r="H171" s="41" t="str">
        <f>IF('PNW Barge Rate'!H196&lt;&gt;"",'PNW Barge Rate'!H196,"")</f>
        <v/>
      </c>
      <c r="I171" s="41" t="str">
        <f>IF('PNW Barge Rate'!I196&lt;&gt;"",'PNW Barge Rate'!I196,"")</f>
        <v/>
      </c>
      <c r="J171" s="41" t="str">
        <f>IF('PNW Barge Rate'!J196&lt;&gt;"",'PNW Barge Rate'!J196,"")</f>
        <v/>
      </c>
      <c r="K171" s="41" t="str">
        <f>IF('PNW Barge Rate'!K196&lt;&gt;"",'PNW Barge Rate'!K196,"")</f>
        <v/>
      </c>
      <c r="L171" s="41" t="str">
        <f>IF('PNW Barge Rate'!L196&lt;&gt;"",'PNW Barge Rate'!L196,"")</f>
        <v/>
      </c>
      <c r="M171" s="41" t="str">
        <f>IF('PNW Barge Rate'!N196&lt;&gt;"",'PNW Barge Rate'!N196,"")</f>
        <v/>
      </c>
    </row>
    <row r="172" spans="1:13" x14ac:dyDescent="0.3">
      <c r="A172" s="3" t="str">
        <f>IF('PNW Barge Rate'!A197 &lt;&gt;"",'PNW Barge Rate'!A197,"")</f>
        <v/>
      </c>
      <c r="B172" s="41" t="str">
        <f>IF('PNW Barge Rate'!B197 &lt;&gt;"", 'PNW Barge Rate'!B197,"")</f>
        <v/>
      </c>
      <c r="C172" s="41" t="str">
        <f>IF('PNW Barge Rate'!C197&lt;&gt;"",'PNW Barge Rate'!C197,"")</f>
        <v/>
      </c>
      <c r="D172" s="41" t="str">
        <f>IF('PNW Barge Rate'!D197&lt;&gt;"",'PNW Barge Rate'!D197,"")</f>
        <v/>
      </c>
      <c r="E172" s="41" t="str">
        <f>IF('PNW Barge Rate'!E197&lt;&gt;"",'PNW Barge Rate'!E197,"")</f>
        <v/>
      </c>
      <c r="F172" s="41" t="str">
        <f>IF('PNW Barge Rate'!F197&lt;&gt;"",'PNW Barge Rate'!F197,"")</f>
        <v/>
      </c>
      <c r="G172" s="41" t="str">
        <f>IF('PNW Barge Rate'!G197&lt;&gt;"",'PNW Barge Rate'!G197,"")</f>
        <v/>
      </c>
      <c r="H172" s="41" t="str">
        <f>IF('PNW Barge Rate'!H197&lt;&gt;"",'PNW Barge Rate'!H197,"")</f>
        <v/>
      </c>
      <c r="I172" s="41" t="str">
        <f>IF('PNW Barge Rate'!I197&lt;&gt;"",'PNW Barge Rate'!I197,"")</f>
        <v/>
      </c>
      <c r="J172" s="41" t="str">
        <f>IF('PNW Barge Rate'!J197&lt;&gt;"",'PNW Barge Rate'!J197,"")</f>
        <v/>
      </c>
      <c r="K172" s="41" t="str">
        <f>IF('PNW Barge Rate'!K197&lt;&gt;"",'PNW Barge Rate'!K197,"")</f>
        <v/>
      </c>
      <c r="L172" s="41" t="str">
        <f>IF('PNW Barge Rate'!L197&lt;&gt;"",'PNW Barge Rate'!L197,"")</f>
        <v/>
      </c>
      <c r="M172" s="41" t="str">
        <f>IF('PNW Barge Rate'!N197&lt;&gt;"",'PNW Barge Rate'!N197,"")</f>
        <v/>
      </c>
    </row>
    <row r="173" spans="1:13" x14ac:dyDescent="0.3">
      <c r="A173" s="3" t="str">
        <f>IF('PNW Barge Rate'!A198 &lt;&gt;"",'PNW Barge Rate'!A198,"")</f>
        <v/>
      </c>
      <c r="B173" s="41" t="str">
        <f>IF('PNW Barge Rate'!B198 &lt;&gt;"", 'PNW Barge Rate'!B198,"")</f>
        <v/>
      </c>
      <c r="C173" s="41" t="str">
        <f>IF('PNW Barge Rate'!C198&lt;&gt;"",'PNW Barge Rate'!C198,"")</f>
        <v/>
      </c>
      <c r="D173" s="41" t="str">
        <f>IF('PNW Barge Rate'!D198&lt;&gt;"",'PNW Barge Rate'!D198,"")</f>
        <v/>
      </c>
      <c r="E173" s="41" t="str">
        <f>IF('PNW Barge Rate'!E198&lt;&gt;"",'PNW Barge Rate'!E198,"")</f>
        <v/>
      </c>
      <c r="F173" s="41" t="str">
        <f>IF('PNW Barge Rate'!F198&lt;&gt;"",'PNW Barge Rate'!F198,"")</f>
        <v/>
      </c>
      <c r="G173" s="41" t="str">
        <f>IF('PNW Barge Rate'!G198&lt;&gt;"",'PNW Barge Rate'!G198,"")</f>
        <v/>
      </c>
      <c r="H173" s="41" t="str">
        <f>IF('PNW Barge Rate'!H198&lt;&gt;"",'PNW Barge Rate'!H198,"")</f>
        <v/>
      </c>
      <c r="I173" s="41" t="str">
        <f>IF('PNW Barge Rate'!I198&lt;&gt;"",'PNW Barge Rate'!I198,"")</f>
        <v/>
      </c>
      <c r="J173" s="41" t="str">
        <f>IF('PNW Barge Rate'!J198&lt;&gt;"",'PNW Barge Rate'!J198,"")</f>
        <v/>
      </c>
      <c r="K173" s="41" t="str">
        <f>IF('PNW Barge Rate'!K198&lt;&gt;"",'PNW Barge Rate'!K198,"")</f>
        <v/>
      </c>
      <c r="L173" s="41" t="str">
        <f>IF('PNW Barge Rate'!L198&lt;&gt;"",'PNW Barge Rate'!L198,"")</f>
        <v/>
      </c>
      <c r="M173" s="41" t="str">
        <f>IF('PNW Barge Rate'!N198&lt;&gt;"",'PNW Barge Rate'!N198,"")</f>
        <v/>
      </c>
    </row>
    <row r="174" spans="1:13" x14ac:dyDescent="0.3">
      <c r="A174" s="3" t="str">
        <f>IF('PNW Barge Rate'!A199 &lt;&gt;"",'PNW Barge Rate'!A199,"")</f>
        <v/>
      </c>
      <c r="B174" s="41" t="str">
        <f>IF('PNW Barge Rate'!B199 &lt;&gt;"", 'PNW Barge Rate'!B199,"")</f>
        <v/>
      </c>
      <c r="C174" s="41" t="str">
        <f>IF('PNW Barge Rate'!C199&lt;&gt;"",'PNW Barge Rate'!C199,"")</f>
        <v/>
      </c>
      <c r="D174" s="41" t="str">
        <f>IF('PNW Barge Rate'!D199&lt;&gt;"",'PNW Barge Rate'!D199,"")</f>
        <v/>
      </c>
      <c r="E174" s="41" t="str">
        <f>IF('PNW Barge Rate'!E199&lt;&gt;"",'PNW Barge Rate'!E199,"")</f>
        <v/>
      </c>
      <c r="F174" s="41" t="str">
        <f>IF('PNW Barge Rate'!F199&lt;&gt;"",'PNW Barge Rate'!F199,"")</f>
        <v/>
      </c>
      <c r="G174" s="41" t="str">
        <f>IF('PNW Barge Rate'!G199&lt;&gt;"",'PNW Barge Rate'!G199,"")</f>
        <v/>
      </c>
      <c r="H174" s="41" t="str">
        <f>IF('PNW Barge Rate'!H199&lt;&gt;"",'PNW Barge Rate'!H199,"")</f>
        <v/>
      </c>
      <c r="I174" s="41" t="str">
        <f>IF('PNW Barge Rate'!I199&lt;&gt;"",'PNW Barge Rate'!I199,"")</f>
        <v/>
      </c>
      <c r="J174" s="41" t="str">
        <f>IF('PNW Barge Rate'!J199&lt;&gt;"",'PNW Barge Rate'!J199,"")</f>
        <v/>
      </c>
      <c r="K174" s="41" t="str">
        <f>IF('PNW Barge Rate'!K199&lt;&gt;"",'PNW Barge Rate'!K199,"")</f>
        <v/>
      </c>
      <c r="L174" s="41" t="str">
        <f>IF('PNW Barge Rate'!L199&lt;&gt;"",'PNW Barge Rate'!L199,"")</f>
        <v/>
      </c>
      <c r="M174" s="41" t="str">
        <f>IF('PNW Barge Rate'!N199&lt;&gt;"",'PNW Barge Rate'!N199,"")</f>
        <v/>
      </c>
    </row>
    <row r="175" spans="1:13" x14ac:dyDescent="0.3">
      <c r="A175" s="3" t="str">
        <f>IF('PNW Barge Rate'!A200 &lt;&gt;"",'PNW Barge Rate'!A200,"")</f>
        <v/>
      </c>
      <c r="B175" s="41" t="str">
        <f>IF('PNW Barge Rate'!B200 &lt;&gt;"", 'PNW Barge Rate'!B200,"")</f>
        <v/>
      </c>
      <c r="C175" s="41" t="str">
        <f>IF('PNW Barge Rate'!C200&lt;&gt;"",'PNW Barge Rate'!C200,"")</f>
        <v/>
      </c>
      <c r="D175" s="41" t="str">
        <f>IF('PNW Barge Rate'!D200&lt;&gt;"",'PNW Barge Rate'!D200,"")</f>
        <v/>
      </c>
      <c r="E175" s="41" t="str">
        <f>IF('PNW Barge Rate'!E200&lt;&gt;"",'PNW Barge Rate'!E200,"")</f>
        <v/>
      </c>
      <c r="F175" s="41" t="str">
        <f>IF('PNW Barge Rate'!F200&lt;&gt;"",'PNW Barge Rate'!F200,"")</f>
        <v/>
      </c>
      <c r="G175" s="41" t="str">
        <f>IF('PNW Barge Rate'!G200&lt;&gt;"",'PNW Barge Rate'!G200,"")</f>
        <v/>
      </c>
      <c r="H175" s="41" t="str">
        <f>IF('PNW Barge Rate'!H200&lt;&gt;"",'PNW Barge Rate'!H200,"")</f>
        <v/>
      </c>
      <c r="I175" s="41" t="str">
        <f>IF('PNW Barge Rate'!I200&lt;&gt;"",'PNW Barge Rate'!I200,"")</f>
        <v/>
      </c>
      <c r="J175" s="41" t="str">
        <f>IF('PNW Barge Rate'!J200&lt;&gt;"",'PNW Barge Rate'!J200,"")</f>
        <v/>
      </c>
      <c r="K175" s="41" t="str">
        <f>IF('PNW Barge Rate'!K200&lt;&gt;"",'PNW Barge Rate'!K200,"")</f>
        <v/>
      </c>
      <c r="L175" s="41" t="str">
        <f>IF('PNW Barge Rate'!L200&lt;&gt;"",'PNW Barge Rate'!L200,"")</f>
        <v/>
      </c>
      <c r="M175" s="41" t="str">
        <f>IF('PNW Barge Rate'!N200&lt;&gt;"",'PNW Barge Rate'!N200,"")</f>
        <v/>
      </c>
    </row>
    <row r="176" spans="1:13" x14ac:dyDescent="0.3">
      <c r="A176" s="3" t="str">
        <f>IF('PNW Barge Rate'!A201 &lt;&gt;"",'PNW Barge Rate'!A201,"")</f>
        <v/>
      </c>
      <c r="B176" s="41" t="str">
        <f>IF('PNW Barge Rate'!B201 &lt;&gt;"", 'PNW Barge Rate'!B201,"")</f>
        <v/>
      </c>
      <c r="C176" s="41" t="str">
        <f>IF('PNW Barge Rate'!C201&lt;&gt;"",'PNW Barge Rate'!C201,"")</f>
        <v/>
      </c>
      <c r="D176" s="41" t="str">
        <f>IF('PNW Barge Rate'!D201&lt;&gt;"",'PNW Barge Rate'!D201,"")</f>
        <v/>
      </c>
      <c r="E176" s="41" t="str">
        <f>IF('PNW Barge Rate'!E201&lt;&gt;"",'PNW Barge Rate'!E201,"")</f>
        <v/>
      </c>
      <c r="F176" s="41" t="str">
        <f>IF('PNW Barge Rate'!F201&lt;&gt;"",'PNW Barge Rate'!F201,"")</f>
        <v/>
      </c>
      <c r="G176" s="41" t="str">
        <f>IF('PNW Barge Rate'!G201&lt;&gt;"",'PNW Barge Rate'!G201,"")</f>
        <v/>
      </c>
      <c r="H176" s="41" t="str">
        <f>IF('PNW Barge Rate'!H201&lt;&gt;"",'PNW Barge Rate'!H201,"")</f>
        <v/>
      </c>
      <c r="I176" s="41" t="str">
        <f>IF('PNW Barge Rate'!I201&lt;&gt;"",'PNW Barge Rate'!I201,"")</f>
        <v/>
      </c>
      <c r="J176" s="41" t="str">
        <f>IF('PNW Barge Rate'!J201&lt;&gt;"",'PNW Barge Rate'!J201,"")</f>
        <v/>
      </c>
      <c r="K176" s="41" t="str">
        <f>IF('PNW Barge Rate'!K201&lt;&gt;"",'PNW Barge Rate'!K201,"")</f>
        <v/>
      </c>
      <c r="L176" s="41" t="str">
        <f>IF('PNW Barge Rate'!L201&lt;&gt;"",'PNW Barge Rate'!L201,"")</f>
        <v/>
      </c>
      <c r="M176" s="41" t="str">
        <f>IF('PNW Barge Rate'!N201&lt;&gt;"",'PNW Barge Rate'!N201,"")</f>
        <v/>
      </c>
    </row>
    <row r="177" spans="1:13" x14ac:dyDescent="0.3">
      <c r="A177" s="3" t="str">
        <f>IF('PNW Barge Rate'!A202 &lt;&gt;"",'PNW Barge Rate'!A202,"")</f>
        <v/>
      </c>
      <c r="B177" s="41" t="str">
        <f>IF('PNW Barge Rate'!B202 &lt;&gt;"", 'PNW Barge Rate'!B202,"")</f>
        <v/>
      </c>
      <c r="C177" s="41" t="str">
        <f>IF('PNW Barge Rate'!C202&lt;&gt;"",'PNW Barge Rate'!C202,"")</f>
        <v/>
      </c>
      <c r="D177" s="41" t="str">
        <f>IF('PNW Barge Rate'!D202&lt;&gt;"",'PNW Barge Rate'!D202,"")</f>
        <v/>
      </c>
      <c r="E177" s="41" t="str">
        <f>IF('PNW Barge Rate'!E202&lt;&gt;"",'PNW Barge Rate'!E202,"")</f>
        <v/>
      </c>
      <c r="F177" s="41" t="str">
        <f>IF('PNW Barge Rate'!F202&lt;&gt;"",'PNW Barge Rate'!F202,"")</f>
        <v/>
      </c>
      <c r="G177" s="41" t="str">
        <f>IF('PNW Barge Rate'!G202&lt;&gt;"",'PNW Barge Rate'!G202,"")</f>
        <v/>
      </c>
      <c r="H177" s="41" t="str">
        <f>IF('PNW Barge Rate'!H202&lt;&gt;"",'PNW Barge Rate'!H202,"")</f>
        <v/>
      </c>
      <c r="I177" s="41" t="str">
        <f>IF('PNW Barge Rate'!I202&lt;&gt;"",'PNW Barge Rate'!I202,"")</f>
        <v/>
      </c>
      <c r="J177" s="41" t="str">
        <f>IF('PNW Barge Rate'!J202&lt;&gt;"",'PNW Barge Rate'!J202,"")</f>
        <v/>
      </c>
      <c r="K177" s="41" t="str">
        <f>IF('PNW Barge Rate'!K202&lt;&gt;"",'PNW Barge Rate'!K202,"")</f>
        <v/>
      </c>
      <c r="L177" s="41" t="str">
        <f>IF('PNW Barge Rate'!L202&lt;&gt;"",'PNW Barge Rate'!L202,"")</f>
        <v/>
      </c>
      <c r="M177" s="41" t="str">
        <f>IF('PNW Barge Rate'!N202&lt;&gt;"",'PNW Barge Rate'!N202,"")</f>
        <v/>
      </c>
    </row>
    <row r="178" spans="1:13" x14ac:dyDescent="0.3">
      <c r="A178" s="3" t="str">
        <f>IF('PNW Barge Rate'!A203 &lt;&gt;"",'PNW Barge Rate'!A203,"")</f>
        <v/>
      </c>
      <c r="B178" s="41" t="str">
        <f>IF('PNW Barge Rate'!B203 &lt;&gt;"", 'PNW Barge Rate'!B203,"")</f>
        <v/>
      </c>
      <c r="C178" s="41" t="str">
        <f>IF('PNW Barge Rate'!C203&lt;&gt;"",'PNW Barge Rate'!C203,"")</f>
        <v/>
      </c>
      <c r="D178" s="41" t="str">
        <f>IF('PNW Barge Rate'!D203&lt;&gt;"",'PNW Barge Rate'!D203,"")</f>
        <v/>
      </c>
      <c r="E178" s="41" t="str">
        <f>IF('PNW Barge Rate'!E203&lt;&gt;"",'PNW Barge Rate'!E203,"")</f>
        <v/>
      </c>
      <c r="F178" s="41" t="str">
        <f>IF('PNW Barge Rate'!F203&lt;&gt;"",'PNW Barge Rate'!F203,"")</f>
        <v/>
      </c>
      <c r="G178" s="41" t="str">
        <f>IF('PNW Barge Rate'!G203&lt;&gt;"",'PNW Barge Rate'!G203,"")</f>
        <v/>
      </c>
      <c r="H178" s="41" t="str">
        <f>IF('PNW Barge Rate'!H203&lt;&gt;"",'PNW Barge Rate'!H203,"")</f>
        <v/>
      </c>
      <c r="I178" s="41" t="str">
        <f>IF('PNW Barge Rate'!I203&lt;&gt;"",'PNW Barge Rate'!I203,"")</f>
        <v/>
      </c>
      <c r="J178" s="41" t="str">
        <f>IF('PNW Barge Rate'!J203&lt;&gt;"",'PNW Barge Rate'!J203,"")</f>
        <v/>
      </c>
      <c r="K178" s="41" t="str">
        <f>IF('PNW Barge Rate'!K203&lt;&gt;"",'PNW Barge Rate'!K203,"")</f>
        <v/>
      </c>
      <c r="L178" s="41" t="str">
        <f>IF('PNW Barge Rate'!L203&lt;&gt;"",'PNW Barge Rate'!L203,"")</f>
        <v/>
      </c>
      <c r="M178" s="41" t="str">
        <f>IF('PNW Barge Rate'!N203&lt;&gt;"",'PNW Barge Rate'!N203,"")</f>
        <v/>
      </c>
    </row>
    <row r="179" spans="1:13" x14ac:dyDescent="0.3">
      <c r="A179" s="3" t="str">
        <f>IF('PNW Barge Rate'!A204 &lt;&gt;"",'PNW Barge Rate'!A204,"")</f>
        <v/>
      </c>
      <c r="B179" s="41" t="str">
        <f>IF('PNW Barge Rate'!B204 &lt;&gt;"", 'PNW Barge Rate'!B204,"")</f>
        <v/>
      </c>
      <c r="C179" s="41" t="str">
        <f>IF('PNW Barge Rate'!C204&lt;&gt;"",'PNW Barge Rate'!C204,"")</f>
        <v/>
      </c>
      <c r="D179" s="41" t="str">
        <f>IF('PNW Barge Rate'!D204&lt;&gt;"",'PNW Barge Rate'!D204,"")</f>
        <v/>
      </c>
      <c r="E179" s="41" t="str">
        <f>IF('PNW Barge Rate'!E204&lt;&gt;"",'PNW Barge Rate'!E204,"")</f>
        <v/>
      </c>
      <c r="F179" s="41" t="str">
        <f>IF('PNW Barge Rate'!F204&lt;&gt;"",'PNW Barge Rate'!F204,"")</f>
        <v/>
      </c>
      <c r="G179" s="41" t="str">
        <f>IF('PNW Barge Rate'!G204&lt;&gt;"",'PNW Barge Rate'!G204,"")</f>
        <v/>
      </c>
      <c r="H179" s="41" t="str">
        <f>IF('PNW Barge Rate'!H204&lt;&gt;"",'PNW Barge Rate'!H204,"")</f>
        <v/>
      </c>
      <c r="I179" s="41" t="str">
        <f>IF('PNW Barge Rate'!I204&lt;&gt;"",'PNW Barge Rate'!I204,"")</f>
        <v/>
      </c>
      <c r="J179" s="41" t="str">
        <f>IF('PNW Barge Rate'!J204&lt;&gt;"",'PNW Barge Rate'!J204,"")</f>
        <v/>
      </c>
      <c r="K179" s="41" t="str">
        <f>IF('PNW Barge Rate'!K204&lt;&gt;"",'PNW Barge Rate'!K204,"")</f>
        <v/>
      </c>
      <c r="L179" s="41" t="str">
        <f>IF('PNW Barge Rate'!L204&lt;&gt;"",'PNW Barge Rate'!L204,"")</f>
        <v/>
      </c>
      <c r="M179" s="41" t="str">
        <f>IF('PNW Barge Rate'!N204&lt;&gt;"",'PNW Barge Rate'!N204,"")</f>
        <v/>
      </c>
    </row>
    <row r="180" spans="1:13" x14ac:dyDescent="0.3">
      <c r="A180" s="3" t="str">
        <f>IF('PNW Barge Rate'!A205 &lt;&gt;"",'PNW Barge Rate'!A205,"")</f>
        <v/>
      </c>
      <c r="B180" s="41" t="str">
        <f>IF('PNW Barge Rate'!B205 &lt;&gt;"", 'PNW Barge Rate'!B205,"")</f>
        <v/>
      </c>
      <c r="C180" s="41" t="str">
        <f>IF('PNW Barge Rate'!C205&lt;&gt;"",'PNW Barge Rate'!C205,"")</f>
        <v/>
      </c>
      <c r="D180" s="41" t="str">
        <f>IF('PNW Barge Rate'!D205&lt;&gt;"",'PNW Barge Rate'!D205,"")</f>
        <v/>
      </c>
      <c r="E180" s="41" t="str">
        <f>IF('PNW Barge Rate'!E205&lt;&gt;"",'PNW Barge Rate'!E205,"")</f>
        <v/>
      </c>
      <c r="F180" s="41" t="str">
        <f>IF('PNW Barge Rate'!F205&lt;&gt;"",'PNW Barge Rate'!F205,"")</f>
        <v/>
      </c>
      <c r="G180" s="41" t="str">
        <f>IF('PNW Barge Rate'!G205&lt;&gt;"",'PNW Barge Rate'!G205,"")</f>
        <v/>
      </c>
      <c r="H180" s="41" t="str">
        <f>IF('PNW Barge Rate'!H205&lt;&gt;"",'PNW Barge Rate'!H205,"")</f>
        <v/>
      </c>
      <c r="I180" s="41" t="str">
        <f>IF('PNW Barge Rate'!I205&lt;&gt;"",'PNW Barge Rate'!I205,"")</f>
        <v/>
      </c>
      <c r="J180" s="41" t="str">
        <f>IF('PNW Barge Rate'!J205&lt;&gt;"",'PNW Barge Rate'!J205,"")</f>
        <v/>
      </c>
      <c r="K180" s="41" t="str">
        <f>IF('PNW Barge Rate'!K205&lt;&gt;"",'PNW Barge Rate'!K205,"")</f>
        <v/>
      </c>
      <c r="L180" s="41" t="str">
        <f>IF('PNW Barge Rate'!L205&lt;&gt;"",'PNW Barge Rate'!L205,"")</f>
        <v/>
      </c>
      <c r="M180" s="41" t="str">
        <f>IF('PNW Barge Rate'!N205&lt;&gt;"",'PNW Barge Rate'!N205,"")</f>
        <v/>
      </c>
    </row>
    <row r="181" spans="1:13" x14ac:dyDescent="0.3">
      <c r="A181" s="3" t="str">
        <f>IF('PNW Barge Rate'!A206 &lt;&gt;"",'PNW Barge Rate'!A206,"")</f>
        <v/>
      </c>
      <c r="B181" s="41" t="str">
        <f>IF('PNW Barge Rate'!B206 &lt;&gt;"", 'PNW Barge Rate'!B206,"")</f>
        <v/>
      </c>
      <c r="C181" s="41" t="str">
        <f>IF('PNW Barge Rate'!C206&lt;&gt;"",'PNW Barge Rate'!C206,"")</f>
        <v/>
      </c>
      <c r="D181" s="41" t="str">
        <f>IF('PNW Barge Rate'!D206&lt;&gt;"",'PNW Barge Rate'!D206,"")</f>
        <v/>
      </c>
      <c r="E181" s="41" t="str">
        <f>IF('PNW Barge Rate'!E206&lt;&gt;"",'PNW Barge Rate'!E206,"")</f>
        <v/>
      </c>
      <c r="F181" s="41" t="str">
        <f>IF('PNW Barge Rate'!F206&lt;&gt;"",'PNW Barge Rate'!F206,"")</f>
        <v/>
      </c>
      <c r="G181" s="41" t="str">
        <f>IF('PNW Barge Rate'!G206&lt;&gt;"",'PNW Barge Rate'!G206,"")</f>
        <v/>
      </c>
      <c r="H181" s="41" t="str">
        <f>IF('PNW Barge Rate'!H206&lt;&gt;"",'PNW Barge Rate'!H206,"")</f>
        <v/>
      </c>
      <c r="I181" s="41" t="str">
        <f>IF('PNW Barge Rate'!I206&lt;&gt;"",'PNW Barge Rate'!I206,"")</f>
        <v/>
      </c>
      <c r="J181" s="41" t="str">
        <f>IF('PNW Barge Rate'!J206&lt;&gt;"",'PNW Barge Rate'!J206,"")</f>
        <v/>
      </c>
      <c r="K181" s="41" t="str">
        <f>IF('PNW Barge Rate'!K206&lt;&gt;"",'PNW Barge Rate'!K206,"")</f>
        <v/>
      </c>
      <c r="L181" s="41" t="str">
        <f>IF('PNW Barge Rate'!L206&lt;&gt;"",'PNW Barge Rate'!L206,"")</f>
        <v/>
      </c>
      <c r="M181" s="41" t="str">
        <f>IF('PNW Barge Rate'!N206&lt;&gt;"",'PNW Barge Rate'!N206,"")</f>
        <v/>
      </c>
    </row>
    <row r="182" spans="1:13" x14ac:dyDescent="0.3">
      <c r="A182" s="3" t="str">
        <f>IF('PNW Barge Rate'!A207 &lt;&gt;"",'PNW Barge Rate'!A207,"")</f>
        <v/>
      </c>
      <c r="B182" s="41" t="str">
        <f>IF('PNW Barge Rate'!B207 &lt;&gt;"", 'PNW Barge Rate'!B207,"")</f>
        <v/>
      </c>
      <c r="C182" s="41" t="str">
        <f>IF('PNW Barge Rate'!C207&lt;&gt;"",'PNW Barge Rate'!C207,"")</f>
        <v/>
      </c>
      <c r="D182" s="41" t="str">
        <f>IF('PNW Barge Rate'!D207&lt;&gt;"",'PNW Barge Rate'!D207,"")</f>
        <v/>
      </c>
      <c r="E182" s="41" t="str">
        <f>IF('PNW Barge Rate'!E207&lt;&gt;"",'PNW Barge Rate'!E207,"")</f>
        <v/>
      </c>
      <c r="F182" s="41" t="str">
        <f>IF('PNW Barge Rate'!F207&lt;&gt;"",'PNW Barge Rate'!F207,"")</f>
        <v/>
      </c>
      <c r="G182" s="41" t="str">
        <f>IF('PNW Barge Rate'!G207&lt;&gt;"",'PNW Barge Rate'!G207,"")</f>
        <v/>
      </c>
      <c r="H182" s="41" t="str">
        <f>IF('PNW Barge Rate'!H207&lt;&gt;"",'PNW Barge Rate'!H207,"")</f>
        <v/>
      </c>
      <c r="I182" s="41" t="str">
        <f>IF('PNW Barge Rate'!I207&lt;&gt;"",'PNW Barge Rate'!I207,"")</f>
        <v/>
      </c>
      <c r="J182" s="41" t="str">
        <f>IF('PNW Barge Rate'!J207&lt;&gt;"",'PNW Barge Rate'!J207,"")</f>
        <v/>
      </c>
      <c r="K182" s="41" t="str">
        <f>IF('PNW Barge Rate'!K207&lt;&gt;"",'PNW Barge Rate'!K207,"")</f>
        <v/>
      </c>
      <c r="L182" s="41" t="str">
        <f>IF('PNW Barge Rate'!L207&lt;&gt;"",'PNW Barge Rate'!L207,"")</f>
        <v/>
      </c>
      <c r="M182" s="41" t="str">
        <f>IF('PNW Barge Rate'!N207&lt;&gt;"",'PNW Barge Rate'!N207,"")</f>
        <v/>
      </c>
    </row>
    <row r="183" spans="1:13" x14ac:dyDescent="0.3">
      <c r="A183" s="3" t="str">
        <f>IF('PNW Barge Rate'!A208 &lt;&gt;"",'PNW Barge Rate'!A208,"")</f>
        <v/>
      </c>
      <c r="B183" s="41" t="str">
        <f>IF('PNW Barge Rate'!B208 &lt;&gt;"", 'PNW Barge Rate'!B208,"")</f>
        <v/>
      </c>
      <c r="C183" s="41" t="str">
        <f>IF('PNW Barge Rate'!C208&lt;&gt;"",'PNW Barge Rate'!C208,"")</f>
        <v/>
      </c>
      <c r="D183" s="41" t="str">
        <f>IF('PNW Barge Rate'!D208&lt;&gt;"",'PNW Barge Rate'!D208,"")</f>
        <v/>
      </c>
      <c r="E183" s="41" t="str">
        <f>IF('PNW Barge Rate'!E208&lt;&gt;"",'PNW Barge Rate'!E208,"")</f>
        <v/>
      </c>
      <c r="F183" s="41" t="str">
        <f>IF('PNW Barge Rate'!F208&lt;&gt;"",'PNW Barge Rate'!F208,"")</f>
        <v/>
      </c>
      <c r="G183" s="41" t="str">
        <f>IF('PNW Barge Rate'!G208&lt;&gt;"",'PNW Barge Rate'!G208,"")</f>
        <v/>
      </c>
      <c r="H183" s="41" t="str">
        <f>IF('PNW Barge Rate'!H208&lt;&gt;"",'PNW Barge Rate'!H208,"")</f>
        <v/>
      </c>
      <c r="I183" s="41" t="str">
        <f>IF('PNW Barge Rate'!I208&lt;&gt;"",'PNW Barge Rate'!I208,"")</f>
        <v/>
      </c>
      <c r="J183" s="41" t="str">
        <f>IF('PNW Barge Rate'!J208&lt;&gt;"",'PNW Barge Rate'!J208,"")</f>
        <v/>
      </c>
      <c r="K183" s="41" t="str">
        <f>IF('PNW Barge Rate'!K208&lt;&gt;"",'PNW Barge Rate'!K208,"")</f>
        <v/>
      </c>
      <c r="L183" s="41" t="str">
        <f>IF('PNW Barge Rate'!L208&lt;&gt;"",'PNW Barge Rate'!L208,"")</f>
        <v/>
      </c>
      <c r="M183" s="41" t="str">
        <f>IF('PNW Barge Rate'!N208&lt;&gt;"",'PNW Barge Rate'!N208,"")</f>
        <v/>
      </c>
    </row>
    <row r="184" spans="1:13" x14ac:dyDescent="0.3">
      <c r="A184" s="3" t="str">
        <f>IF('PNW Barge Rate'!A209 &lt;&gt;"",'PNW Barge Rate'!A209,"")</f>
        <v/>
      </c>
      <c r="B184" s="41" t="str">
        <f>IF('PNW Barge Rate'!B209 &lt;&gt;"", 'PNW Barge Rate'!B209,"")</f>
        <v/>
      </c>
      <c r="C184" s="41" t="str">
        <f>IF('PNW Barge Rate'!C209&lt;&gt;"",'PNW Barge Rate'!C209,"")</f>
        <v/>
      </c>
      <c r="D184" s="41" t="str">
        <f>IF('PNW Barge Rate'!D209&lt;&gt;"",'PNW Barge Rate'!D209,"")</f>
        <v/>
      </c>
      <c r="E184" s="41" t="str">
        <f>IF('PNW Barge Rate'!E209&lt;&gt;"",'PNW Barge Rate'!E209,"")</f>
        <v/>
      </c>
      <c r="F184" s="41" t="str">
        <f>IF('PNW Barge Rate'!F209&lt;&gt;"",'PNW Barge Rate'!F209,"")</f>
        <v/>
      </c>
      <c r="G184" s="41" t="str">
        <f>IF('PNW Barge Rate'!G209&lt;&gt;"",'PNW Barge Rate'!G209,"")</f>
        <v/>
      </c>
      <c r="H184" s="41" t="str">
        <f>IF('PNW Barge Rate'!H209&lt;&gt;"",'PNW Barge Rate'!H209,"")</f>
        <v/>
      </c>
      <c r="I184" s="41" t="str">
        <f>IF('PNW Barge Rate'!I209&lt;&gt;"",'PNW Barge Rate'!I209,"")</f>
        <v/>
      </c>
      <c r="J184" s="41" t="str">
        <f>IF('PNW Barge Rate'!J209&lt;&gt;"",'PNW Barge Rate'!J209,"")</f>
        <v/>
      </c>
      <c r="K184" s="41" t="str">
        <f>IF('PNW Barge Rate'!K209&lt;&gt;"",'PNW Barge Rate'!K209,"")</f>
        <v/>
      </c>
      <c r="L184" s="41" t="str">
        <f>IF('PNW Barge Rate'!L209&lt;&gt;"",'PNW Barge Rate'!L209,"")</f>
        <v/>
      </c>
      <c r="M184" s="41" t="str">
        <f>IF('PNW Barge Rate'!N209&lt;&gt;"",'PNW Barge Rate'!N209,"")</f>
        <v/>
      </c>
    </row>
    <row r="185" spans="1:13" x14ac:dyDescent="0.3">
      <c r="A185" s="3" t="str">
        <f>IF('PNW Barge Rate'!A210 &lt;&gt;"",'PNW Barge Rate'!A210,"")</f>
        <v/>
      </c>
      <c r="B185" s="41" t="str">
        <f>IF('PNW Barge Rate'!B210 &lt;&gt;"", 'PNW Barge Rate'!B210,"")</f>
        <v/>
      </c>
      <c r="C185" s="41" t="str">
        <f>IF('PNW Barge Rate'!C210&lt;&gt;"",'PNW Barge Rate'!C210,"")</f>
        <v/>
      </c>
      <c r="D185" s="41" t="str">
        <f>IF('PNW Barge Rate'!D210&lt;&gt;"",'PNW Barge Rate'!D210,"")</f>
        <v/>
      </c>
      <c r="E185" s="41" t="str">
        <f>IF('PNW Barge Rate'!E210&lt;&gt;"",'PNW Barge Rate'!E210,"")</f>
        <v/>
      </c>
      <c r="F185" s="41" t="str">
        <f>IF('PNW Barge Rate'!F210&lt;&gt;"",'PNW Barge Rate'!F210,"")</f>
        <v/>
      </c>
      <c r="G185" s="41" t="str">
        <f>IF('PNW Barge Rate'!G210&lt;&gt;"",'PNW Barge Rate'!G210,"")</f>
        <v/>
      </c>
      <c r="H185" s="41" t="str">
        <f>IF('PNW Barge Rate'!H210&lt;&gt;"",'PNW Barge Rate'!H210,"")</f>
        <v/>
      </c>
      <c r="I185" s="41" t="str">
        <f>IF('PNW Barge Rate'!I210&lt;&gt;"",'PNW Barge Rate'!I210,"")</f>
        <v/>
      </c>
      <c r="J185" s="41" t="str">
        <f>IF('PNW Barge Rate'!J210&lt;&gt;"",'PNW Barge Rate'!J210,"")</f>
        <v/>
      </c>
      <c r="K185" s="41" t="str">
        <f>IF('PNW Barge Rate'!K210&lt;&gt;"",'PNW Barge Rate'!K210,"")</f>
        <v/>
      </c>
      <c r="L185" s="41" t="str">
        <f>IF('PNW Barge Rate'!L210&lt;&gt;"",'PNW Barge Rate'!L210,"")</f>
        <v/>
      </c>
      <c r="M185" s="41" t="str">
        <f>IF('PNW Barge Rate'!N210&lt;&gt;"",'PNW Barge Rate'!N210,"")</f>
        <v/>
      </c>
    </row>
    <row r="186" spans="1:13" x14ac:dyDescent="0.3">
      <c r="A186" s="3" t="str">
        <f>IF('PNW Barge Rate'!A211 &lt;&gt;"",'PNW Barge Rate'!A211,"")</f>
        <v/>
      </c>
      <c r="B186" s="41" t="str">
        <f>IF('PNW Barge Rate'!B211 &lt;&gt;"", 'PNW Barge Rate'!B211,"")</f>
        <v/>
      </c>
      <c r="C186" s="41" t="str">
        <f>IF('PNW Barge Rate'!C211&lt;&gt;"",'PNW Barge Rate'!C211,"")</f>
        <v/>
      </c>
      <c r="D186" s="41" t="str">
        <f>IF('PNW Barge Rate'!D211&lt;&gt;"",'PNW Barge Rate'!D211,"")</f>
        <v/>
      </c>
      <c r="E186" s="41" t="str">
        <f>IF('PNW Barge Rate'!E211&lt;&gt;"",'PNW Barge Rate'!E211,"")</f>
        <v/>
      </c>
      <c r="F186" s="41" t="str">
        <f>IF('PNW Barge Rate'!F211&lt;&gt;"",'PNW Barge Rate'!F211,"")</f>
        <v/>
      </c>
      <c r="G186" s="41" t="str">
        <f>IF('PNW Barge Rate'!G211&lt;&gt;"",'PNW Barge Rate'!G211,"")</f>
        <v/>
      </c>
      <c r="H186" s="41" t="str">
        <f>IF('PNW Barge Rate'!H211&lt;&gt;"",'PNW Barge Rate'!H211,"")</f>
        <v/>
      </c>
      <c r="I186" s="41" t="str">
        <f>IF('PNW Barge Rate'!I211&lt;&gt;"",'PNW Barge Rate'!I211,"")</f>
        <v/>
      </c>
      <c r="J186" s="41" t="str">
        <f>IF('PNW Barge Rate'!J211&lt;&gt;"",'PNW Barge Rate'!J211,"")</f>
        <v/>
      </c>
      <c r="K186" s="41" t="str">
        <f>IF('PNW Barge Rate'!K211&lt;&gt;"",'PNW Barge Rate'!K211,"")</f>
        <v/>
      </c>
      <c r="L186" s="41" t="str">
        <f>IF('PNW Barge Rate'!L211&lt;&gt;"",'PNW Barge Rate'!L211,"")</f>
        <v/>
      </c>
      <c r="M186" s="41" t="str">
        <f>IF('PNW Barge Rate'!N211&lt;&gt;"",'PNW Barge Rate'!N211,"")</f>
        <v/>
      </c>
    </row>
    <row r="187" spans="1:13" x14ac:dyDescent="0.3">
      <c r="A187" s="3" t="str">
        <f>IF('PNW Barge Rate'!A212 &lt;&gt;"",'PNW Barge Rate'!A212,"")</f>
        <v/>
      </c>
      <c r="B187" s="41" t="str">
        <f>IF('PNW Barge Rate'!B212 &lt;&gt;"", 'PNW Barge Rate'!B212,"")</f>
        <v/>
      </c>
      <c r="C187" s="41" t="str">
        <f>IF('PNW Barge Rate'!C212&lt;&gt;"",'PNW Barge Rate'!C212,"")</f>
        <v/>
      </c>
      <c r="D187" s="41" t="str">
        <f>IF('PNW Barge Rate'!D212&lt;&gt;"",'PNW Barge Rate'!D212,"")</f>
        <v/>
      </c>
      <c r="E187" s="41" t="str">
        <f>IF('PNW Barge Rate'!E212&lt;&gt;"",'PNW Barge Rate'!E212,"")</f>
        <v/>
      </c>
      <c r="F187" s="41" t="str">
        <f>IF('PNW Barge Rate'!F212&lt;&gt;"",'PNW Barge Rate'!F212,"")</f>
        <v/>
      </c>
      <c r="G187" s="41" t="str">
        <f>IF('PNW Barge Rate'!G212&lt;&gt;"",'PNW Barge Rate'!G212,"")</f>
        <v/>
      </c>
      <c r="H187" s="41" t="str">
        <f>IF('PNW Barge Rate'!H212&lt;&gt;"",'PNW Barge Rate'!H212,"")</f>
        <v/>
      </c>
      <c r="I187" s="41" t="str">
        <f>IF('PNW Barge Rate'!I212&lt;&gt;"",'PNW Barge Rate'!I212,"")</f>
        <v/>
      </c>
      <c r="J187" s="41" t="str">
        <f>IF('PNW Barge Rate'!J212&lt;&gt;"",'PNW Barge Rate'!J212,"")</f>
        <v/>
      </c>
      <c r="K187" s="41" t="str">
        <f>IF('PNW Barge Rate'!K212&lt;&gt;"",'PNW Barge Rate'!K212,"")</f>
        <v/>
      </c>
      <c r="L187" s="41" t="str">
        <f>IF('PNW Barge Rate'!L212&lt;&gt;"",'PNW Barge Rate'!L212,"")</f>
        <v/>
      </c>
      <c r="M187" s="41" t="str">
        <f>IF('PNW Barge Rate'!N212&lt;&gt;"",'PNW Barge Rate'!N212,"")</f>
        <v/>
      </c>
    </row>
    <row r="188" spans="1:13" x14ac:dyDescent="0.3">
      <c r="A188" s="3" t="str">
        <f>IF('PNW Barge Rate'!A213 &lt;&gt;"",'PNW Barge Rate'!A213,"")</f>
        <v/>
      </c>
      <c r="B188" s="41" t="str">
        <f>IF('PNW Barge Rate'!B213 &lt;&gt;"", 'PNW Barge Rate'!B213,"")</f>
        <v/>
      </c>
      <c r="C188" s="41" t="str">
        <f>IF('PNW Barge Rate'!C213&lt;&gt;"",'PNW Barge Rate'!C213,"")</f>
        <v/>
      </c>
      <c r="D188" s="41" t="str">
        <f>IF('PNW Barge Rate'!D213&lt;&gt;"",'PNW Barge Rate'!D213,"")</f>
        <v/>
      </c>
      <c r="E188" s="41" t="str">
        <f>IF('PNW Barge Rate'!E213&lt;&gt;"",'PNW Barge Rate'!E213,"")</f>
        <v/>
      </c>
      <c r="F188" s="41" t="str">
        <f>IF('PNW Barge Rate'!F213&lt;&gt;"",'PNW Barge Rate'!F213,"")</f>
        <v/>
      </c>
      <c r="G188" s="41" t="str">
        <f>IF('PNW Barge Rate'!G213&lt;&gt;"",'PNW Barge Rate'!G213,"")</f>
        <v/>
      </c>
      <c r="H188" s="41" t="str">
        <f>IF('PNW Barge Rate'!H213&lt;&gt;"",'PNW Barge Rate'!H213,"")</f>
        <v/>
      </c>
      <c r="I188" s="41" t="str">
        <f>IF('PNW Barge Rate'!I213&lt;&gt;"",'PNW Barge Rate'!I213,"")</f>
        <v/>
      </c>
      <c r="J188" s="41" t="str">
        <f>IF('PNW Barge Rate'!J213&lt;&gt;"",'PNW Barge Rate'!J213,"")</f>
        <v/>
      </c>
      <c r="K188" s="41" t="str">
        <f>IF('PNW Barge Rate'!K213&lt;&gt;"",'PNW Barge Rate'!K213,"")</f>
        <v/>
      </c>
      <c r="L188" s="41" t="str">
        <f>IF('PNW Barge Rate'!L213&lt;&gt;"",'PNW Barge Rate'!L213,"")</f>
        <v/>
      </c>
      <c r="M188" s="41" t="str">
        <f>IF('PNW Barge Rate'!N213&lt;&gt;"",'PNW Barge Rate'!N213,"")</f>
        <v/>
      </c>
    </row>
    <row r="189" spans="1:13" x14ac:dyDescent="0.3">
      <c r="A189" s="3" t="str">
        <f>IF('PNW Barge Rate'!A214 &lt;&gt;"",'PNW Barge Rate'!A214,"")</f>
        <v/>
      </c>
      <c r="B189" s="41" t="str">
        <f>IF('PNW Barge Rate'!B214 &lt;&gt;"", 'PNW Barge Rate'!B214,"")</f>
        <v/>
      </c>
      <c r="C189" s="41" t="str">
        <f>IF('PNW Barge Rate'!C214&lt;&gt;"",'PNW Barge Rate'!C214,"")</f>
        <v/>
      </c>
      <c r="D189" s="41" t="str">
        <f>IF('PNW Barge Rate'!D214&lt;&gt;"",'PNW Barge Rate'!D214,"")</f>
        <v/>
      </c>
      <c r="E189" s="41" t="str">
        <f>IF('PNW Barge Rate'!E214&lt;&gt;"",'PNW Barge Rate'!E214,"")</f>
        <v/>
      </c>
      <c r="F189" s="41" t="str">
        <f>IF('PNW Barge Rate'!F214&lt;&gt;"",'PNW Barge Rate'!F214,"")</f>
        <v/>
      </c>
      <c r="G189" s="41" t="str">
        <f>IF('PNW Barge Rate'!G214&lt;&gt;"",'PNW Barge Rate'!G214,"")</f>
        <v/>
      </c>
      <c r="H189" s="41" t="str">
        <f>IF('PNW Barge Rate'!H214&lt;&gt;"",'PNW Barge Rate'!H214,"")</f>
        <v/>
      </c>
      <c r="I189" s="41" t="str">
        <f>IF('PNW Barge Rate'!I214&lt;&gt;"",'PNW Barge Rate'!I214,"")</f>
        <v/>
      </c>
      <c r="J189" s="41" t="str">
        <f>IF('PNW Barge Rate'!J214&lt;&gt;"",'PNW Barge Rate'!J214,"")</f>
        <v/>
      </c>
      <c r="K189" s="41" t="str">
        <f>IF('PNW Barge Rate'!K214&lt;&gt;"",'PNW Barge Rate'!K214,"")</f>
        <v/>
      </c>
      <c r="L189" s="41" t="str">
        <f>IF('PNW Barge Rate'!L214&lt;&gt;"",'PNW Barge Rate'!L214,"")</f>
        <v/>
      </c>
      <c r="M189" s="41" t="str">
        <f>IF('PNW Barge Rate'!N214&lt;&gt;"",'PNW Barge Rate'!N214,"")</f>
        <v/>
      </c>
    </row>
    <row r="190" spans="1:13" x14ac:dyDescent="0.3">
      <c r="A190" s="3" t="str">
        <f>IF('PNW Barge Rate'!A215 &lt;&gt;"",'PNW Barge Rate'!A215,"")</f>
        <v/>
      </c>
      <c r="B190" s="41" t="str">
        <f>IF('PNW Barge Rate'!B215 &lt;&gt;"", 'PNW Barge Rate'!B215,"")</f>
        <v/>
      </c>
      <c r="C190" s="41" t="str">
        <f>IF('PNW Barge Rate'!C215&lt;&gt;"",'PNW Barge Rate'!C215,"")</f>
        <v/>
      </c>
      <c r="D190" s="41" t="str">
        <f>IF('PNW Barge Rate'!D215&lt;&gt;"",'PNW Barge Rate'!D215,"")</f>
        <v/>
      </c>
      <c r="E190" s="41" t="str">
        <f>IF('PNW Barge Rate'!E215&lt;&gt;"",'PNW Barge Rate'!E215,"")</f>
        <v/>
      </c>
      <c r="F190" s="41" t="str">
        <f>IF('PNW Barge Rate'!F215&lt;&gt;"",'PNW Barge Rate'!F215,"")</f>
        <v/>
      </c>
      <c r="G190" s="41" t="str">
        <f>IF('PNW Barge Rate'!G215&lt;&gt;"",'PNW Barge Rate'!G215,"")</f>
        <v/>
      </c>
      <c r="H190" s="41" t="str">
        <f>IF('PNW Barge Rate'!H215&lt;&gt;"",'PNW Barge Rate'!H215,"")</f>
        <v/>
      </c>
      <c r="I190" s="41" t="str">
        <f>IF('PNW Barge Rate'!I215&lt;&gt;"",'PNW Barge Rate'!I215,"")</f>
        <v/>
      </c>
      <c r="J190" s="41" t="str">
        <f>IF('PNW Barge Rate'!J215&lt;&gt;"",'PNW Barge Rate'!J215,"")</f>
        <v/>
      </c>
      <c r="K190" s="41" t="str">
        <f>IF('PNW Barge Rate'!K215&lt;&gt;"",'PNW Barge Rate'!K215,"")</f>
        <v/>
      </c>
      <c r="L190" s="41" t="str">
        <f>IF('PNW Barge Rate'!L215&lt;&gt;"",'PNW Barge Rate'!L215,"")</f>
        <v/>
      </c>
      <c r="M190" s="41" t="str">
        <f>IF('PNW Barge Rate'!N215&lt;&gt;"",'PNW Barge Rate'!N215,"")</f>
        <v/>
      </c>
    </row>
    <row r="191" spans="1:13" x14ac:dyDescent="0.3">
      <c r="A191" s="3" t="str">
        <f>IF('PNW Barge Rate'!A216 &lt;&gt;"",'PNW Barge Rate'!A216,"")</f>
        <v/>
      </c>
      <c r="B191" s="41" t="str">
        <f>IF('PNW Barge Rate'!B216 &lt;&gt;"", 'PNW Barge Rate'!B216,"")</f>
        <v/>
      </c>
      <c r="C191" s="41" t="str">
        <f>IF('PNW Barge Rate'!C216&lt;&gt;"",'PNW Barge Rate'!C216,"")</f>
        <v/>
      </c>
      <c r="D191" s="41" t="str">
        <f>IF('PNW Barge Rate'!D216&lt;&gt;"",'PNW Barge Rate'!D216,"")</f>
        <v/>
      </c>
      <c r="E191" s="41" t="str">
        <f>IF('PNW Barge Rate'!E216&lt;&gt;"",'PNW Barge Rate'!E216,"")</f>
        <v/>
      </c>
      <c r="F191" s="41" t="str">
        <f>IF('PNW Barge Rate'!F216&lt;&gt;"",'PNW Barge Rate'!F216,"")</f>
        <v/>
      </c>
      <c r="G191" s="41" t="str">
        <f>IF('PNW Barge Rate'!G216&lt;&gt;"",'PNW Barge Rate'!G216,"")</f>
        <v/>
      </c>
      <c r="H191" s="41" t="str">
        <f>IF('PNW Barge Rate'!H216&lt;&gt;"",'PNW Barge Rate'!H216,"")</f>
        <v/>
      </c>
      <c r="I191" s="41" t="str">
        <f>IF('PNW Barge Rate'!I216&lt;&gt;"",'PNW Barge Rate'!I216,"")</f>
        <v/>
      </c>
      <c r="J191" s="41" t="str">
        <f>IF('PNW Barge Rate'!J216&lt;&gt;"",'PNW Barge Rate'!J216,"")</f>
        <v/>
      </c>
      <c r="K191" s="41" t="str">
        <f>IF('PNW Barge Rate'!K216&lt;&gt;"",'PNW Barge Rate'!K216,"")</f>
        <v/>
      </c>
      <c r="L191" s="41" t="str">
        <f>IF('PNW Barge Rate'!L216&lt;&gt;"",'PNW Barge Rate'!L216,"")</f>
        <v/>
      </c>
      <c r="M191" s="41" t="str">
        <f>IF('PNW Barge Rate'!N216&lt;&gt;"",'PNW Barge Rate'!N216,"")</f>
        <v/>
      </c>
    </row>
    <row r="192" spans="1:13" x14ac:dyDescent="0.3">
      <c r="A192" s="3" t="str">
        <f>IF('PNW Barge Rate'!A217 &lt;&gt;"",'PNW Barge Rate'!A217,"")</f>
        <v/>
      </c>
      <c r="B192" s="41" t="str">
        <f>IF('PNW Barge Rate'!B217 &lt;&gt;"", 'PNW Barge Rate'!B217,"")</f>
        <v/>
      </c>
      <c r="C192" s="41" t="str">
        <f>IF('PNW Barge Rate'!C217&lt;&gt;"",'PNW Barge Rate'!C217,"")</f>
        <v/>
      </c>
      <c r="D192" s="41" t="str">
        <f>IF('PNW Barge Rate'!D217&lt;&gt;"",'PNW Barge Rate'!D217,"")</f>
        <v/>
      </c>
      <c r="E192" s="41" t="str">
        <f>IF('PNW Barge Rate'!E217&lt;&gt;"",'PNW Barge Rate'!E217,"")</f>
        <v/>
      </c>
      <c r="F192" s="41" t="str">
        <f>IF('PNW Barge Rate'!F217&lt;&gt;"",'PNW Barge Rate'!F217,"")</f>
        <v/>
      </c>
      <c r="G192" s="41" t="str">
        <f>IF('PNW Barge Rate'!G217&lt;&gt;"",'PNW Barge Rate'!G217,"")</f>
        <v/>
      </c>
      <c r="H192" s="41" t="str">
        <f>IF('PNW Barge Rate'!H217&lt;&gt;"",'PNW Barge Rate'!H217,"")</f>
        <v/>
      </c>
      <c r="I192" s="41" t="str">
        <f>IF('PNW Barge Rate'!I217&lt;&gt;"",'PNW Barge Rate'!I217,"")</f>
        <v/>
      </c>
      <c r="J192" s="41" t="str">
        <f>IF('PNW Barge Rate'!J217&lt;&gt;"",'PNW Barge Rate'!J217,"")</f>
        <v/>
      </c>
      <c r="K192" s="41" t="str">
        <f>IF('PNW Barge Rate'!K217&lt;&gt;"",'PNW Barge Rate'!K217,"")</f>
        <v/>
      </c>
      <c r="L192" s="41" t="str">
        <f>IF('PNW Barge Rate'!L217&lt;&gt;"",'PNW Barge Rate'!L217,"")</f>
        <v/>
      </c>
      <c r="M192" s="41" t="str">
        <f>IF('PNW Barge Rate'!N217&lt;&gt;"",'PNW Barge Rate'!N217,"")</f>
        <v/>
      </c>
    </row>
    <row r="193" spans="1:13" x14ac:dyDescent="0.3">
      <c r="A193" s="3" t="str">
        <f>IF('PNW Barge Rate'!A218 &lt;&gt;"",'PNW Barge Rate'!A218,"")</f>
        <v/>
      </c>
      <c r="B193" s="41" t="str">
        <f>IF('PNW Barge Rate'!B218 &lt;&gt;"", 'PNW Barge Rate'!B218,"")</f>
        <v/>
      </c>
      <c r="C193" s="41" t="str">
        <f>IF('PNW Barge Rate'!C218&lt;&gt;"",'PNW Barge Rate'!C218,"")</f>
        <v/>
      </c>
      <c r="D193" s="41" t="str">
        <f>IF('PNW Barge Rate'!D218&lt;&gt;"",'PNW Barge Rate'!D218,"")</f>
        <v/>
      </c>
      <c r="E193" s="41" t="str">
        <f>IF('PNW Barge Rate'!E218&lt;&gt;"",'PNW Barge Rate'!E218,"")</f>
        <v/>
      </c>
      <c r="F193" s="41" t="str">
        <f>IF('PNW Barge Rate'!F218&lt;&gt;"",'PNW Barge Rate'!F218,"")</f>
        <v/>
      </c>
      <c r="G193" s="41" t="str">
        <f>IF('PNW Barge Rate'!G218&lt;&gt;"",'PNW Barge Rate'!G218,"")</f>
        <v/>
      </c>
      <c r="H193" s="41" t="str">
        <f>IF('PNW Barge Rate'!H218&lt;&gt;"",'PNW Barge Rate'!H218,"")</f>
        <v/>
      </c>
      <c r="I193" s="41" t="str">
        <f>IF('PNW Barge Rate'!I218&lt;&gt;"",'PNW Barge Rate'!I218,"")</f>
        <v/>
      </c>
      <c r="J193" s="41" t="str">
        <f>IF('PNW Barge Rate'!J218&lt;&gt;"",'PNW Barge Rate'!J218,"")</f>
        <v/>
      </c>
      <c r="K193" s="41" t="str">
        <f>IF('PNW Barge Rate'!K218&lt;&gt;"",'PNW Barge Rate'!K218,"")</f>
        <v/>
      </c>
      <c r="L193" s="41" t="str">
        <f>IF('PNW Barge Rate'!L218&lt;&gt;"",'PNW Barge Rate'!L218,"")</f>
        <v/>
      </c>
      <c r="M193" s="41" t="str">
        <f>IF('PNW Barge Rate'!N218&lt;&gt;"",'PNW Barge Rate'!N218,"")</f>
        <v/>
      </c>
    </row>
    <row r="194" spans="1:13" x14ac:dyDescent="0.3">
      <c r="A194" s="3" t="str">
        <f>IF('PNW Barge Rate'!A219 &lt;&gt;"",'PNW Barge Rate'!A219,"")</f>
        <v/>
      </c>
      <c r="B194" s="41" t="str">
        <f>IF('PNW Barge Rate'!B219 &lt;&gt;"", 'PNW Barge Rate'!B219,"")</f>
        <v/>
      </c>
      <c r="C194" s="41" t="str">
        <f>IF('PNW Barge Rate'!C219&lt;&gt;"",'PNW Barge Rate'!C219,"")</f>
        <v/>
      </c>
      <c r="D194" s="41" t="str">
        <f>IF('PNW Barge Rate'!D219&lt;&gt;"",'PNW Barge Rate'!D219,"")</f>
        <v/>
      </c>
      <c r="E194" s="41" t="str">
        <f>IF('PNW Barge Rate'!E219&lt;&gt;"",'PNW Barge Rate'!E219,"")</f>
        <v/>
      </c>
      <c r="F194" s="41" t="str">
        <f>IF('PNW Barge Rate'!F219&lt;&gt;"",'PNW Barge Rate'!F219,"")</f>
        <v/>
      </c>
      <c r="G194" s="41" t="str">
        <f>IF('PNW Barge Rate'!G219&lt;&gt;"",'PNW Barge Rate'!G219,"")</f>
        <v/>
      </c>
      <c r="H194" s="41" t="str">
        <f>IF('PNW Barge Rate'!H219&lt;&gt;"",'PNW Barge Rate'!H219,"")</f>
        <v/>
      </c>
      <c r="I194" s="41" t="str">
        <f>IF('PNW Barge Rate'!I219&lt;&gt;"",'PNW Barge Rate'!I219,"")</f>
        <v/>
      </c>
      <c r="J194" s="41" t="str">
        <f>IF('PNW Barge Rate'!J219&lt;&gt;"",'PNW Barge Rate'!J219,"")</f>
        <v/>
      </c>
      <c r="K194" s="41" t="str">
        <f>IF('PNW Barge Rate'!K219&lt;&gt;"",'PNW Barge Rate'!K219,"")</f>
        <v/>
      </c>
      <c r="L194" s="41" t="str">
        <f>IF('PNW Barge Rate'!L219&lt;&gt;"",'PNW Barge Rate'!L219,"")</f>
        <v/>
      </c>
      <c r="M194" s="41" t="str">
        <f>IF('PNW Barge Rate'!N219&lt;&gt;"",'PNW Barge Rate'!N219,"")</f>
        <v/>
      </c>
    </row>
    <row r="195" spans="1:13" x14ac:dyDescent="0.3">
      <c r="A195" s="3" t="str">
        <f>IF('PNW Barge Rate'!A220 &lt;&gt;"",'PNW Barge Rate'!A220,"")</f>
        <v/>
      </c>
      <c r="B195" s="41" t="str">
        <f>IF('PNW Barge Rate'!B220 &lt;&gt;"", 'PNW Barge Rate'!B220,"")</f>
        <v/>
      </c>
      <c r="C195" s="41" t="str">
        <f>IF('PNW Barge Rate'!C220&lt;&gt;"",'PNW Barge Rate'!C220,"")</f>
        <v/>
      </c>
      <c r="D195" s="41" t="str">
        <f>IF('PNW Barge Rate'!D220&lt;&gt;"",'PNW Barge Rate'!D220,"")</f>
        <v/>
      </c>
      <c r="E195" s="41" t="str">
        <f>IF('PNW Barge Rate'!E220&lt;&gt;"",'PNW Barge Rate'!E220,"")</f>
        <v/>
      </c>
      <c r="F195" s="41" t="str">
        <f>IF('PNW Barge Rate'!F220&lt;&gt;"",'PNW Barge Rate'!F220,"")</f>
        <v/>
      </c>
      <c r="G195" s="41" t="str">
        <f>IF('PNW Barge Rate'!G220&lt;&gt;"",'PNW Barge Rate'!G220,"")</f>
        <v/>
      </c>
      <c r="H195" s="41" t="str">
        <f>IF('PNW Barge Rate'!H220&lt;&gt;"",'PNW Barge Rate'!H220,"")</f>
        <v/>
      </c>
      <c r="I195" s="41" t="str">
        <f>IF('PNW Barge Rate'!I220&lt;&gt;"",'PNW Barge Rate'!I220,"")</f>
        <v/>
      </c>
      <c r="J195" s="41" t="str">
        <f>IF('PNW Barge Rate'!J220&lt;&gt;"",'PNW Barge Rate'!J220,"")</f>
        <v/>
      </c>
      <c r="K195" s="41" t="str">
        <f>IF('PNW Barge Rate'!K220&lt;&gt;"",'PNW Barge Rate'!K220,"")</f>
        <v/>
      </c>
      <c r="L195" s="41" t="str">
        <f>IF('PNW Barge Rate'!L220&lt;&gt;"",'PNW Barge Rate'!L220,"")</f>
        <v/>
      </c>
      <c r="M195" s="41" t="str">
        <f>IF('PNW Barge Rate'!N220&lt;&gt;"",'PNW Barge Rate'!N220,"")</f>
        <v/>
      </c>
    </row>
    <row r="196" spans="1:13" x14ac:dyDescent="0.3">
      <c r="A196" s="3" t="str">
        <f>IF('PNW Barge Rate'!A221 &lt;&gt;"",'PNW Barge Rate'!A221,"")</f>
        <v/>
      </c>
      <c r="B196" s="41" t="str">
        <f>IF('PNW Barge Rate'!B221 &lt;&gt;"", 'PNW Barge Rate'!B221,"")</f>
        <v/>
      </c>
      <c r="C196" s="41" t="str">
        <f>IF('PNW Barge Rate'!C221&lt;&gt;"",'PNW Barge Rate'!C221,"")</f>
        <v/>
      </c>
      <c r="D196" s="41" t="str">
        <f>IF('PNW Barge Rate'!D221&lt;&gt;"",'PNW Barge Rate'!D221,"")</f>
        <v/>
      </c>
      <c r="E196" s="41" t="str">
        <f>IF('PNW Barge Rate'!E221&lt;&gt;"",'PNW Barge Rate'!E221,"")</f>
        <v/>
      </c>
      <c r="F196" s="41" t="str">
        <f>IF('PNW Barge Rate'!F221&lt;&gt;"",'PNW Barge Rate'!F221,"")</f>
        <v/>
      </c>
      <c r="G196" s="41" t="str">
        <f>IF('PNW Barge Rate'!G221&lt;&gt;"",'PNW Barge Rate'!G221,"")</f>
        <v/>
      </c>
      <c r="H196" s="41" t="str">
        <f>IF('PNW Barge Rate'!H221&lt;&gt;"",'PNW Barge Rate'!H221,"")</f>
        <v/>
      </c>
      <c r="I196" s="41" t="str">
        <f>IF('PNW Barge Rate'!I221&lt;&gt;"",'PNW Barge Rate'!I221,"")</f>
        <v/>
      </c>
      <c r="J196" s="41" t="str">
        <f>IF('PNW Barge Rate'!J221&lt;&gt;"",'PNW Barge Rate'!J221,"")</f>
        <v/>
      </c>
      <c r="K196" s="41" t="str">
        <f>IF('PNW Barge Rate'!K221&lt;&gt;"",'PNW Barge Rate'!K221,"")</f>
        <v/>
      </c>
      <c r="L196" s="41" t="str">
        <f>IF('PNW Barge Rate'!L221&lt;&gt;"",'PNW Barge Rate'!L221,"")</f>
        <v/>
      </c>
      <c r="M196" s="41" t="str">
        <f>IF('PNW Barge Rate'!N221&lt;&gt;"",'PNW Barge Rate'!N221,"")</f>
        <v/>
      </c>
    </row>
    <row r="197" spans="1:13" x14ac:dyDescent="0.3">
      <c r="A197" s="3" t="str">
        <f>IF('PNW Barge Rate'!A222 &lt;&gt;"",'PNW Barge Rate'!A222,"")</f>
        <v/>
      </c>
      <c r="B197" s="41" t="str">
        <f>IF('PNW Barge Rate'!B222 &lt;&gt;"", 'PNW Barge Rate'!B222,"")</f>
        <v/>
      </c>
      <c r="C197" s="41" t="str">
        <f>IF('PNW Barge Rate'!C222&lt;&gt;"",'PNW Barge Rate'!C222,"")</f>
        <v/>
      </c>
      <c r="D197" s="41" t="str">
        <f>IF('PNW Barge Rate'!D222&lt;&gt;"",'PNW Barge Rate'!D222,"")</f>
        <v/>
      </c>
      <c r="E197" s="41" t="str">
        <f>IF('PNW Barge Rate'!E222&lt;&gt;"",'PNW Barge Rate'!E222,"")</f>
        <v/>
      </c>
      <c r="F197" s="41" t="str">
        <f>IF('PNW Barge Rate'!F222&lt;&gt;"",'PNW Barge Rate'!F222,"")</f>
        <v/>
      </c>
      <c r="G197" s="41" t="str">
        <f>IF('PNW Barge Rate'!G222&lt;&gt;"",'PNW Barge Rate'!G222,"")</f>
        <v/>
      </c>
      <c r="H197" s="41" t="str">
        <f>IF('PNW Barge Rate'!H222&lt;&gt;"",'PNW Barge Rate'!H222,"")</f>
        <v/>
      </c>
      <c r="I197" s="41" t="str">
        <f>IF('PNW Barge Rate'!I222&lt;&gt;"",'PNW Barge Rate'!I222,"")</f>
        <v/>
      </c>
      <c r="J197" s="41" t="str">
        <f>IF('PNW Barge Rate'!J222&lt;&gt;"",'PNW Barge Rate'!J222,"")</f>
        <v/>
      </c>
      <c r="K197" s="41" t="str">
        <f>IF('PNW Barge Rate'!K222&lt;&gt;"",'PNW Barge Rate'!K222,"")</f>
        <v/>
      </c>
      <c r="L197" s="41" t="str">
        <f>IF('PNW Barge Rate'!L222&lt;&gt;"",'PNW Barge Rate'!L222,"")</f>
        <v/>
      </c>
      <c r="M197" s="41" t="str">
        <f>IF('PNW Barge Rate'!N222&lt;&gt;"",'PNW Barge Rate'!N222,"")</f>
        <v/>
      </c>
    </row>
    <row r="198" spans="1:13" x14ac:dyDescent="0.3">
      <c r="A198" s="3" t="str">
        <f>IF('PNW Barge Rate'!A223 &lt;&gt;"",'PNW Barge Rate'!A223,"")</f>
        <v/>
      </c>
      <c r="B198" s="41" t="str">
        <f>IF('PNW Barge Rate'!B223 &lt;&gt;"", 'PNW Barge Rate'!B223,"")</f>
        <v/>
      </c>
      <c r="C198" s="41" t="str">
        <f>IF('PNW Barge Rate'!C223&lt;&gt;"",'PNW Barge Rate'!C223,"")</f>
        <v/>
      </c>
      <c r="D198" s="41" t="str">
        <f>IF('PNW Barge Rate'!D223&lt;&gt;"",'PNW Barge Rate'!D223,"")</f>
        <v/>
      </c>
      <c r="E198" s="41" t="str">
        <f>IF('PNW Barge Rate'!E223&lt;&gt;"",'PNW Barge Rate'!E223,"")</f>
        <v/>
      </c>
      <c r="F198" s="41" t="str">
        <f>IF('PNW Barge Rate'!F223&lt;&gt;"",'PNW Barge Rate'!F223,"")</f>
        <v/>
      </c>
      <c r="G198" s="41" t="str">
        <f>IF('PNW Barge Rate'!G223&lt;&gt;"",'PNW Barge Rate'!G223,"")</f>
        <v/>
      </c>
      <c r="H198" s="41" t="str">
        <f>IF('PNW Barge Rate'!H223&lt;&gt;"",'PNW Barge Rate'!H223,"")</f>
        <v/>
      </c>
      <c r="I198" s="41" t="str">
        <f>IF('PNW Barge Rate'!I223&lt;&gt;"",'PNW Barge Rate'!I223,"")</f>
        <v/>
      </c>
      <c r="J198" s="41" t="str">
        <f>IF('PNW Barge Rate'!J223&lt;&gt;"",'PNW Barge Rate'!J223,"")</f>
        <v/>
      </c>
      <c r="K198" s="41" t="str">
        <f>IF('PNW Barge Rate'!K223&lt;&gt;"",'PNW Barge Rate'!K223,"")</f>
        <v/>
      </c>
      <c r="L198" s="41" t="str">
        <f>IF('PNW Barge Rate'!L223&lt;&gt;"",'PNW Barge Rate'!L223,"")</f>
        <v/>
      </c>
      <c r="M198" s="41" t="str">
        <f>IF('PNW Barge Rate'!N223&lt;&gt;"",'PNW Barge Rate'!N223,"")</f>
        <v/>
      </c>
    </row>
    <row r="199" spans="1:13" x14ac:dyDescent="0.3">
      <c r="A199" s="3" t="str">
        <f>IF('PNW Barge Rate'!A224 &lt;&gt;"",'PNW Barge Rate'!A224,"")</f>
        <v/>
      </c>
      <c r="B199" s="41" t="str">
        <f>IF('PNW Barge Rate'!B224 &lt;&gt;"", 'PNW Barge Rate'!B224,"")</f>
        <v/>
      </c>
      <c r="C199" s="41" t="str">
        <f>IF('PNW Barge Rate'!C224&lt;&gt;"",'PNW Barge Rate'!C224,"")</f>
        <v/>
      </c>
      <c r="D199" s="41" t="str">
        <f>IF('PNW Barge Rate'!D224&lt;&gt;"",'PNW Barge Rate'!D224,"")</f>
        <v/>
      </c>
      <c r="E199" s="41" t="str">
        <f>IF('PNW Barge Rate'!E224&lt;&gt;"",'PNW Barge Rate'!E224,"")</f>
        <v/>
      </c>
      <c r="F199" s="41" t="str">
        <f>IF('PNW Barge Rate'!F224&lt;&gt;"",'PNW Barge Rate'!F224,"")</f>
        <v/>
      </c>
      <c r="G199" s="41" t="str">
        <f>IF('PNW Barge Rate'!G224&lt;&gt;"",'PNW Barge Rate'!G224,"")</f>
        <v/>
      </c>
      <c r="H199" s="41" t="str">
        <f>IF('PNW Barge Rate'!H224&lt;&gt;"",'PNW Barge Rate'!H224,"")</f>
        <v/>
      </c>
      <c r="I199" s="41" t="str">
        <f>IF('PNW Barge Rate'!I224&lt;&gt;"",'PNW Barge Rate'!I224,"")</f>
        <v/>
      </c>
      <c r="J199" s="41" t="str">
        <f>IF('PNW Barge Rate'!J224&lt;&gt;"",'PNW Barge Rate'!J224,"")</f>
        <v/>
      </c>
      <c r="K199" s="41" t="str">
        <f>IF('PNW Barge Rate'!K224&lt;&gt;"",'PNW Barge Rate'!K224,"")</f>
        <v/>
      </c>
      <c r="L199" s="41" t="str">
        <f>IF('PNW Barge Rate'!L224&lt;&gt;"",'PNW Barge Rate'!L224,"")</f>
        <v/>
      </c>
      <c r="M199" s="41" t="str">
        <f>IF('PNW Barge Rate'!N224&lt;&gt;"",'PNW Barge Rate'!N224,"")</f>
        <v/>
      </c>
    </row>
    <row r="200" spans="1:13" x14ac:dyDescent="0.3">
      <c r="A200" s="3" t="str">
        <f>IF('PNW Barge Rate'!A225 &lt;&gt;"",'PNW Barge Rate'!A225,"")</f>
        <v/>
      </c>
      <c r="B200" s="41" t="str">
        <f>IF('PNW Barge Rate'!B225 &lt;&gt;"", 'PNW Barge Rate'!B225,"")</f>
        <v/>
      </c>
      <c r="C200" s="41" t="str">
        <f>IF('PNW Barge Rate'!C225&lt;&gt;"",'PNW Barge Rate'!C225,"")</f>
        <v/>
      </c>
      <c r="D200" s="41" t="str">
        <f>IF('PNW Barge Rate'!D225&lt;&gt;"",'PNW Barge Rate'!D225,"")</f>
        <v/>
      </c>
      <c r="E200" s="41" t="str">
        <f>IF('PNW Barge Rate'!E225&lt;&gt;"",'PNW Barge Rate'!E225,"")</f>
        <v/>
      </c>
      <c r="F200" s="41" t="str">
        <f>IF('PNW Barge Rate'!F225&lt;&gt;"",'PNW Barge Rate'!F225,"")</f>
        <v/>
      </c>
      <c r="G200" s="41" t="str">
        <f>IF('PNW Barge Rate'!G225&lt;&gt;"",'PNW Barge Rate'!G225,"")</f>
        <v/>
      </c>
      <c r="H200" s="41" t="str">
        <f>IF('PNW Barge Rate'!H225&lt;&gt;"",'PNW Barge Rate'!H225,"")</f>
        <v/>
      </c>
      <c r="I200" s="41" t="str">
        <f>IF('PNW Barge Rate'!I225&lt;&gt;"",'PNW Barge Rate'!I225,"")</f>
        <v/>
      </c>
      <c r="J200" s="41" t="str">
        <f>IF('PNW Barge Rate'!J225&lt;&gt;"",'PNW Barge Rate'!J225,"")</f>
        <v/>
      </c>
      <c r="K200" s="41" t="str">
        <f>IF('PNW Barge Rate'!K225&lt;&gt;"",'PNW Barge Rate'!K225,"")</f>
        <v/>
      </c>
      <c r="L200" s="41" t="str">
        <f>IF('PNW Barge Rate'!L225&lt;&gt;"",'PNW Barge Rate'!L225,"")</f>
        <v/>
      </c>
      <c r="M200" s="41" t="str">
        <f>IF('PNW Barge Rate'!N225&lt;&gt;"",'PNW Barge Rate'!N225,"")</f>
        <v/>
      </c>
    </row>
    <row r="201" spans="1:13" x14ac:dyDescent="0.3">
      <c r="A201" s="3" t="str">
        <f>IF('PNW Barge Rate'!A226 &lt;&gt;"",'PNW Barge Rate'!A226,"")</f>
        <v/>
      </c>
      <c r="B201" s="41" t="str">
        <f>IF('PNW Barge Rate'!B226 &lt;&gt;"", 'PNW Barge Rate'!B226,"")</f>
        <v/>
      </c>
      <c r="C201" s="41" t="str">
        <f>IF('PNW Barge Rate'!C226&lt;&gt;"",'PNW Barge Rate'!C226,"")</f>
        <v/>
      </c>
      <c r="D201" s="41" t="str">
        <f>IF('PNW Barge Rate'!D226&lt;&gt;"",'PNW Barge Rate'!D226,"")</f>
        <v/>
      </c>
      <c r="E201" s="41" t="str">
        <f>IF('PNW Barge Rate'!E226&lt;&gt;"",'PNW Barge Rate'!E226,"")</f>
        <v/>
      </c>
      <c r="F201" s="41" t="str">
        <f>IF('PNW Barge Rate'!F226&lt;&gt;"",'PNW Barge Rate'!F226,"")</f>
        <v/>
      </c>
      <c r="G201" s="41" t="str">
        <f>IF('PNW Barge Rate'!G226&lt;&gt;"",'PNW Barge Rate'!G226,"")</f>
        <v/>
      </c>
      <c r="H201" s="41" t="str">
        <f>IF('PNW Barge Rate'!H226&lt;&gt;"",'PNW Barge Rate'!H226,"")</f>
        <v/>
      </c>
      <c r="I201" s="41" t="str">
        <f>IF('PNW Barge Rate'!I226&lt;&gt;"",'PNW Barge Rate'!I226,"")</f>
        <v/>
      </c>
      <c r="J201" s="41" t="str">
        <f>IF('PNW Barge Rate'!J226&lt;&gt;"",'PNW Barge Rate'!J226,"")</f>
        <v/>
      </c>
      <c r="K201" s="41" t="str">
        <f>IF('PNW Barge Rate'!K226&lt;&gt;"",'PNW Barge Rate'!K226,"")</f>
        <v/>
      </c>
      <c r="L201" s="41" t="str">
        <f>IF('PNW Barge Rate'!L226&lt;&gt;"",'PNW Barge Rate'!L226,"")</f>
        <v/>
      </c>
      <c r="M201" s="41" t="str">
        <f>IF('PNW Barge Rate'!N226&lt;&gt;"",'PNW Barge Rate'!N226,"")</f>
        <v/>
      </c>
    </row>
    <row r="202" spans="1:13" x14ac:dyDescent="0.3">
      <c r="A202" s="3" t="str">
        <f>IF('PNW Barge Rate'!A227 &lt;&gt;"",'PNW Barge Rate'!A227,"")</f>
        <v/>
      </c>
      <c r="B202" s="41" t="str">
        <f>IF('PNW Barge Rate'!B227 &lt;&gt;"", 'PNW Barge Rate'!B227,"")</f>
        <v/>
      </c>
      <c r="C202" s="41" t="str">
        <f>IF('PNW Barge Rate'!C227&lt;&gt;"",'PNW Barge Rate'!C227,"")</f>
        <v/>
      </c>
      <c r="D202" s="41" t="str">
        <f>IF('PNW Barge Rate'!D227&lt;&gt;"",'PNW Barge Rate'!D227,"")</f>
        <v/>
      </c>
      <c r="E202" s="41" t="str">
        <f>IF('PNW Barge Rate'!E227&lt;&gt;"",'PNW Barge Rate'!E227,"")</f>
        <v/>
      </c>
      <c r="F202" s="41" t="str">
        <f>IF('PNW Barge Rate'!F227&lt;&gt;"",'PNW Barge Rate'!F227,"")</f>
        <v/>
      </c>
      <c r="G202" s="41" t="str">
        <f>IF('PNW Barge Rate'!G227&lt;&gt;"",'PNW Barge Rate'!G227,"")</f>
        <v/>
      </c>
      <c r="H202" s="41" t="str">
        <f>IF('PNW Barge Rate'!H227&lt;&gt;"",'PNW Barge Rate'!H227,"")</f>
        <v/>
      </c>
      <c r="I202" s="41" t="str">
        <f>IF('PNW Barge Rate'!I227&lt;&gt;"",'PNW Barge Rate'!I227,"")</f>
        <v/>
      </c>
      <c r="J202" s="41" t="str">
        <f>IF('PNW Barge Rate'!J227&lt;&gt;"",'PNW Barge Rate'!J227,"")</f>
        <v/>
      </c>
      <c r="K202" s="41" t="str">
        <f>IF('PNW Barge Rate'!K227&lt;&gt;"",'PNW Barge Rate'!K227,"")</f>
        <v/>
      </c>
      <c r="L202" s="41" t="str">
        <f>IF('PNW Barge Rate'!L227&lt;&gt;"",'PNW Barge Rate'!L227,"")</f>
        <v/>
      </c>
      <c r="M202" s="41" t="str">
        <f>IF('PNW Barge Rate'!N227&lt;&gt;"",'PNW Barge Rate'!N227,"")</f>
        <v/>
      </c>
    </row>
    <row r="203" spans="1:13" x14ac:dyDescent="0.3">
      <c r="A203" s="3" t="str">
        <f>IF('PNW Barge Rate'!A228 &lt;&gt;"",'PNW Barge Rate'!A228,"")</f>
        <v/>
      </c>
      <c r="B203" s="41" t="str">
        <f>IF('PNW Barge Rate'!B228 &lt;&gt;"", 'PNW Barge Rate'!B228,"")</f>
        <v/>
      </c>
      <c r="C203" s="41" t="str">
        <f>IF('PNW Barge Rate'!C228&lt;&gt;"",'PNW Barge Rate'!C228,"")</f>
        <v/>
      </c>
      <c r="D203" s="41" t="str">
        <f>IF('PNW Barge Rate'!D228&lt;&gt;"",'PNW Barge Rate'!D228,"")</f>
        <v/>
      </c>
      <c r="E203" s="41" t="str">
        <f>IF('PNW Barge Rate'!E228&lt;&gt;"",'PNW Barge Rate'!E228,"")</f>
        <v/>
      </c>
      <c r="F203" s="41" t="str">
        <f>IF('PNW Barge Rate'!F228&lt;&gt;"",'PNW Barge Rate'!F228,"")</f>
        <v/>
      </c>
      <c r="G203" s="41" t="str">
        <f>IF('PNW Barge Rate'!G228&lt;&gt;"",'PNW Barge Rate'!G228,"")</f>
        <v/>
      </c>
      <c r="H203" s="41" t="str">
        <f>IF('PNW Barge Rate'!H228&lt;&gt;"",'PNW Barge Rate'!H228,"")</f>
        <v/>
      </c>
      <c r="I203" s="41" t="str">
        <f>IF('PNW Barge Rate'!I228&lt;&gt;"",'PNW Barge Rate'!I228,"")</f>
        <v/>
      </c>
      <c r="J203" s="41" t="str">
        <f>IF('PNW Barge Rate'!J228&lt;&gt;"",'PNW Barge Rate'!J228,"")</f>
        <v/>
      </c>
      <c r="K203" s="41" t="str">
        <f>IF('PNW Barge Rate'!K228&lt;&gt;"",'PNW Barge Rate'!K228,"")</f>
        <v/>
      </c>
      <c r="L203" s="41" t="str">
        <f>IF('PNW Barge Rate'!L228&lt;&gt;"",'PNW Barge Rate'!L228,"")</f>
        <v/>
      </c>
      <c r="M203" s="41" t="str">
        <f>IF('PNW Barge Rate'!N228&lt;&gt;"",'PNW Barge Rate'!N228,"")</f>
        <v/>
      </c>
    </row>
    <row r="204" spans="1:13" x14ac:dyDescent="0.3">
      <c r="A204" s="3" t="str">
        <f>IF('PNW Barge Rate'!A229 &lt;&gt;"",'PNW Barge Rate'!A229,"")</f>
        <v/>
      </c>
      <c r="B204" s="41" t="str">
        <f>IF('PNW Barge Rate'!B229 &lt;&gt;"", 'PNW Barge Rate'!B229,"")</f>
        <v/>
      </c>
      <c r="C204" s="41" t="str">
        <f>IF('PNW Barge Rate'!C229&lt;&gt;"",'PNW Barge Rate'!C229,"")</f>
        <v/>
      </c>
      <c r="D204" s="41" t="str">
        <f>IF('PNW Barge Rate'!D229&lt;&gt;"",'PNW Barge Rate'!D229,"")</f>
        <v/>
      </c>
      <c r="E204" s="41" t="str">
        <f>IF('PNW Barge Rate'!E229&lt;&gt;"",'PNW Barge Rate'!E229,"")</f>
        <v/>
      </c>
      <c r="F204" s="41" t="str">
        <f>IF('PNW Barge Rate'!F229&lt;&gt;"",'PNW Barge Rate'!F229,"")</f>
        <v/>
      </c>
      <c r="G204" s="41" t="str">
        <f>IF('PNW Barge Rate'!G229&lt;&gt;"",'PNW Barge Rate'!G229,"")</f>
        <v/>
      </c>
      <c r="H204" s="41" t="str">
        <f>IF('PNW Barge Rate'!H229&lt;&gt;"",'PNW Barge Rate'!H229,"")</f>
        <v/>
      </c>
      <c r="I204" s="41" t="str">
        <f>IF('PNW Barge Rate'!I229&lt;&gt;"",'PNW Barge Rate'!I229,"")</f>
        <v/>
      </c>
      <c r="J204" s="41" t="str">
        <f>IF('PNW Barge Rate'!J229&lt;&gt;"",'PNW Barge Rate'!J229,"")</f>
        <v/>
      </c>
      <c r="K204" s="41" t="str">
        <f>IF('PNW Barge Rate'!K229&lt;&gt;"",'PNW Barge Rate'!K229,"")</f>
        <v/>
      </c>
      <c r="L204" s="41" t="str">
        <f>IF('PNW Barge Rate'!L229&lt;&gt;"",'PNW Barge Rate'!L229,"")</f>
        <v/>
      </c>
      <c r="M204" s="41" t="str">
        <f>IF('PNW Barge Rate'!N229&lt;&gt;"",'PNW Barge Rate'!N229,"")</f>
        <v/>
      </c>
    </row>
    <row r="205" spans="1:13" x14ac:dyDescent="0.3">
      <c r="A205" s="3" t="str">
        <f>IF('PNW Barge Rate'!A230 &lt;&gt;"",'PNW Barge Rate'!A230,"")</f>
        <v/>
      </c>
      <c r="B205" s="41" t="str">
        <f>IF('PNW Barge Rate'!B230 &lt;&gt;"", 'PNW Barge Rate'!B230,"")</f>
        <v/>
      </c>
      <c r="C205" s="41" t="str">
        <f>IF('PNW Barge Rate'!C230&lt;&gt;"",'PNW Barge Rate'!C230,"")</f>
        <v/>
      </c>
      <c r="D205" s="41" t="str">
        <f>IF('PNW Barge Rate'!D230&lt;&gt;"",'PNW Barge Rate'!D230,"")</f>
        <v/>
      </c>
      <c r="E205" s="41" t="str">
        <f>IF('PNW Barge Rate'!E230&lt;&gt;"",'PNW Barge Rate'!E230,"")</f>
        <v/>
      </c>
      <c r="F205" s="41" t="str">
        <f>IF('PNW Barge Rate'!F230&lt;&gt;"",'PNW Barge Rate'!F230,"")</f>
        <v/>
      </c>
      <c r="G205" s="41" t="str">
        <f>IF('PNW Barge Rate'!G230&lt;&gt;"",'PNW Barge Rate'!G230,"")</f>
        <v/>
      </c>
      <c r="H205" s="41" t="str">
        <f>IF('PNW Barge Rate'!H230&lt;&gt;"",'PNW Barge Rate'!H230,"")</f>
        <v/>
      </c>
      <c r="I205" s="41" t="str">
        <f>IF('PNW Barge Rate'!I230&lt;&gt;"",'PNW Barge Rate'!I230,"")</f>
        <v/>
      </c>
      <c r="J205" s="41" t="str">
        <f>IF('PNW Barge Rate'!J230&lt;&gt;"",'PNW Barge Rate'!J230,"")</f>
        <v/>
      </c>
      <c r="K205" s="41" t="str">
        <f>IF('PNW Barge Rate'!K230&lt;&gt;"",'PNW Barge Rate'!K230,"")</f>
        <v/>
      </c>
      <c r="L205" s="41" t="str">
        <f>IF('PNW Barge Rate'!L230&lt;&gt;"",'PNW Barge Rate'!L230,"")</f>
        <v/>
      </c>
      <c r="M205" s="41" t="str">
        <f>IF('PNW Barge Rate'!N230&lt;&gt;"",'PNW Barge Rate'!N230,"")</f>
        <v/>
      </c>
    </row>
    <row r="206" spans="1:13" x14ac:dyDescent="0.3">
      <c r="A206" s="3" t="str">
        <f>IF('PNW Barge Rate'!A231 &lt;&gt;"",'PNW Barge Rate'!A231,"")</f>
        <v/>
      </c>
      <c r="B206" s="41" t="str">
        <f>IF('PNW Barge Rate'!B231 &lt;&gt;"", 'PNW Barge Rate'!B231,"")</f>
        <v/>
      </c>
      <c r="C206" s="41" t="str">
        <f>IF('PNW Barge Rate'!C231&lt;&gt;"",'PNW Barge Rate'!C231,"")</f>
        <v/>
      </c>
      <c r="D206" s="41" t="str">
        <f>IF('PNW Barge Rate'!D231&lt;&gt;"",'PNW Barge Rate'!D231,"")</f>
        <v/>
      </c>
      <c r="E206" s="41" t="str">
        <f>IF('PNW Barge Rate'!E231&lt;&gt;"",'PNW Barge Rate'!E231,"")</f>
        <v/>
      </c>
      <c r="F206" s="41" t="str">
        <f>IF('PNW Barge Rate'!F231&lt;&gt;"",'PNW Barge Rate'!F231,"")</f>
        <v/>
      </c>
      <c r="G206" s="41" t="str">
        <f>IF('PNW Barge Rate'!G231&lt;&gt;"",'PNW Barge Rate'!G231,"")</f>
        <v/>
      </c>
      <c r="H206" s="41" t="str">
        <f>IF('PNW Barge Rate'!H231&lt;&gt;"",'PNW Barge Rate'!H231,"")</f>
        <v/>
      </c>
      <c r="I206" s="41" t="str">
        <f>IF('PNW Barge Rate'!I231&lt;&gt;"",'PNW Barge Rate'!I231,"")</f>
        <v/>
      </c>
      <c r="J206" s="41" t="str">
        <f>IF('PNW Barge Rate'!J231&lt;&gt;"",'PNW Barge Rate'!J231,"")</f>
        <v/>
      </c>
      <c r="K206" s="41" t="str">
        <f>IF('PNW Barge Rate'!K231&lt;&gt;"",'PNW Barge Rate'!K231,"")</f>
        <v/>
      </c>
      <c r="L206" s="41" t="str">
        <f>IF('PNW Barge Rate'!L231&lt;&gt;"",'PNW Barge Rate'!L231,"")</f>
        <v/>
      </c>
      <c r="M206" s="41" t="str">
        <f>IF('PNW Barge Rate'!N231&lt;&gt;"",'PNW Barge Rate'!N231,"")</f>
        <v/>
      </c>
    </row>
    <row r="207" spans="1:13" x14ac:dyDescent="0.3">
      <c r="A207" s="3" t="str">
        <f>IF('PNW Barge Rate'!A232 &lt;&gt;"",'PNW Barge Rate'!A232,"")</f>
        <v/>
      </c>
      <c r="B207" s="41" t="str">
        <f>IF('PNW Barge Rate'!B232 &lt;&gt;"", 'PNW Barge Rate'!B232,"")</f>
        <v/>
      </c>
      <c r="C207" s="41" t="str">
        <f>IF('PNW Barge Rate'!C232&lt;&gt;"",'PNW Barge Rate'!C232,"")</f>
        <v/>
      </c>
      <c r="D207" s="41" t="str">
        <f>IF('PNW Barge Rate'!D232&lt;&gt;"",'PNW Barge Rate'!D232,"")</f>
        <v/>
      </c>
      <c r="E207" s="41" t="str">
        <f>IF('PNW Barge Rate'!E232&lt;&gt;"",'PNW Barge Rate'!E232,"")</f>
        <v/>
      </c>
      <c r="F207" s="41" t="str">
        <f>IF('PNW Barge Rate'!F232&lt;&gt;"",'PNW Barge Rate'!F232,"")</f>
        <v/>
      </c>
      <c r="G207" s="41" t="str">
        <f>IF('PNW Barge Rate'!G232&lt;&gt;"",'PNW Barge Rate'!G232,"")</f>
        <v/>
      </c>
      <c r="H207" s="41" t="str">
        <f>IF('PNW Barge Rate'!H232&lt;&gt;"",'PNW Barge Rate'!H232,"")</f>
        <v/>
      </c>
      <c r="I207" s="41" t="str">
        <f>IF('PNW Barge Rate'!I232&lt;&gt;"",'PNW Barge Rate'!I232,"")</f>
        <v/>
      </c>
      <c r="J207" s="41" t="str">
        <f>IF('PNW Barge Rate'!J232&lt;&gt;"",'PNW Barge Rate'!J232,"")</f>
        <v/>
      </c>
      <c r="K207" s="41" t="str">
        <f>IF('PNW Barge Rate'!K232&lt;&gt;"",'PNW Barge Rate'!K232,"")</f>
        <v/>
      </c>
      <c r="L207" s="41" t="str">
        <f>IF('PNW Barge Rate'!L232&lt;&gt;"",'PNW Barge Rate'!L232,"")</f>
        <v/>
      </c>
      <c r="M207" s="41" t="str">
        <f>IF('PNW Barge Rate'!N232&lt;&gt;"",'PNW Barge Rate'!N232,"")</f>
        <v/>
      </c>
    </row>
    <row r="208" spans="1:13" x14ac:dyDescent="0.3">
      <c r="A208" s="3" t="str">
        <f>IF('PNW Barge Rate'!A233 &lt;&gt;"",'PNW Barge Rate'!A233,"")</f>
        <v/>
      </c>
      <c r="B208" s="41" t="str">
        <f>IF('PNW Barge Rate'!B233 &lt;&gt;"", 'PNW Barge Rate'!B233,"")</f>
        <v/>
      </c>
      <c r="C208" s="41" t="str">
        <f>IF('PNW Barge Rate'!C233&lt;&gt;"",'PNW Barge Rate'!C233,"")</f>
        <v/>
      </c>
      <c r="D208" s="41" t="str">
        <f>IF('PNW Barge Rate'!D233&lt;&gt;"",'PNW Barge Rate'!D233,"")</f>
        <v/>
      </c>
      <c r="E208" s="41" t="str">
        <f>IF('PNW Barge Rate'!E233&lt;&gt;"",'PNW Barge Rate'!E233,"")</f>
        <v/>
      </c>
      <c r="F208" s="41" t="str">
        <f>IF('PNW Barge Rate'!F233&lt;&gt;"",'PNW Barge Rate'!F233,"")</f>
        <v/>
      </c>
      <c r="G208" s="41" t="str">
        <f>IF('PNW Barge Rate'!G233&lt;&gt;"",'PNW Barge Rate'!G233,"")</f>
        <v/>
      </c>
      <c r="H208" s="41" t="str">
        <f>IF('PNW Barge Rate'!H233&lt;&gt;"",'PNW Barge Rate'!H233,"")</f>
        <v/>
      </c>
      <c r="I208" s="41" t="str">
        <f>IF('PNW Barge Rate'!I233&lt;&gt;"",'PNW Barge Rate'!I233,"")</f>
        <v/>
      </c>
      <c r="J208" s="41" t="str">
        <f>IF('PNW Barge Rate'!J233&lt;&gt;"",'PNW Barge Rate'!J233,"")</f>
        <v/>
      </c>
      <c r="K208" s="41" t="str">
        <f>IF('PNW Barge Rate'!K233&lt;&gt;"",'PNW Barge Rate'!K233,"")</f>
        <v/>
      </c>
      <c r="L208" s="41" t="str">
        <f>IF('PNW Barge Rate'!L233&lt;&gt;"",'PNW Barge Rate'!L233,"")</f>
        <v/>
      </c>
      <c r="M208" s="41" t="str">
        <f>IF('PNW Barge Rate'!N233&lt;&gt;"",'PNW Barge Rate'!N233,"")</f>
        <v/>
      </c>
    </row>
    <row r="209" spans="1:13" x14ac:dyDescent="0.3">
      <c r="A209" s="3" t="str">
        <f>IF('PNW Barge Rate'!A234 &lt;&gt;"",'PNW Barge Rate'!A234,"")</f>
        <v/>
      </c>
      <c r="B209" s="41" t="str">
        <f>IF('PNW Barge Rate'!B234 &lt;&gt;"", 'PNW Barge Rate'!B234,"")</f>
        <v/>
      </c>
      <c r="C209" s="41" t="str">
        <f>IF('PNW Barge Rate'!C234&lt;&gt;"",'PNW Barge Rate'!C234,"")</f>
        <v/>
      </c>
      <c r="D209" s="41" t="str">
        <f>IF('PNW Barge Rate'!D234&lt;&gt;"",'PNW Barge Rate'!D234,"")</f>
        <v/>
      </c>
      <c r="E209" s="41" t="str">
        <f>IF('PNW Barge Rate'!E234&lt;&gt;"",'PNW Barge Rate'!E234,"")</f>
        <v/>
      </c>
      <c r="F209" s="41" t="str">
        <f>IF('PNW Barge Rate'!F234&lt;&gt;"",'PNW Barge Rate'!F234,"")</f>
        <v/>
      </c>
      <c r="G209" s="41" t="str">
        <f>IF('PNW Barge Rate'!G234&lt;&gt;"",'PNW Barge Rate'!G234,"")</f>
        <v/>
      </c>
      <c r="H209" s="41" t="str">
        <f>IF('PNW Barge Rate'!H234&lt;&gt;"",'PNW Barge Rate'!H234,"")</f>
        <v/>
      </c>
      <c r="I209" s="41" t="str">
        <f>IF('PNW Barge Rate'!I234&lt;&gt;"",'PNW Barge Rate'!I234,"")</f>
        <v/>
      </c>
      <c r="J209" s="41" t="str">
        <f>IF('PNW Barge Rate'!J234&lt;&gt;"",'PNW Barge Rate'!J234,"")</f>
        <v/>
      </c>
      <c r="K209" s="41" t="str">
        <f>IF('PNW Barge Rate'!K234&lt;&gt;"",'PNW Barge Rate'!K234,"")</f>
        <v/>
      </c>
      <c r="L209" s="41" t="str">
        <f>IF('PNW Barge Rate'!L234&lt;&gt;"",'PNW Barge Rate'!L234,"")</f>
        <v/>
      </c>
      <c r="M209" s="41" t="str">
        <f>IF('PNW Barge Rate'!N234&lt;&gt;"",'PNW Barge Rate'!N234,"")</f>
        <v/>
      </c>
    </row>
    <row r="210" spans="1:13" x14ac:dyDescent="0.3">
      <c r="A210" s="3" t="str">
        <f>IF('PNW Barge Rate'!A235 &lt;&gt;"",'PNW Barge Rate'!A235,"")</f>
        <v/>
      </c>
      <c r="B210" s="41" t="str">
        <f>IF('PNW Barge Rate'!B235 &lt;&gt;"", 'PNW Barge Rate'!B235,"")</f>
        <v/>
      </c>
      <c r="C210" s="41" t="str">
        <f>IF('PNW Barge Rate'!C235&lt;&gt;"",'PNW Barge Rate'!C235,"")</f>
        <v/>
      </c>
      <c r="D210" s="41" t="str">
        <f>IF('PNW Barge Rate'!D235&lt;&gt;"",'PNW Barge Rate'!D235,"")</f>
        <v/>
      </c>
      <c r="E210" s="41" t="str">
        <f>IF('PNW Barge Rate'!E235&lt;&gt;"",'PNW Barge Rate'!E235,"")</f>
        <v/>
      </c>
      <c r="F210" s="41" t="str">
        <f>IF('PNW Barge Rate'!F235&lt;&gt;"",'PNW Barge Rate'!F235,"")</f>
        <v/>
      </c>
      <c r="G210" s="41" t="str">
        <f>IF('PNW Barge Rate'!G235&lt;&gt;"",'PNW Barge Rate'!G235,"")</f>
        <v/>
      </c>
      <c r="H210" s="41" t="str">
        <f>IF('PNW Barge Rate'!H235&lt;&gt;"",'PNW Barge Rate'!H235,"")</f>
        <v/>
      </c>
      <c r="I210" s="41" t="str">
        <f>IF('PNW Barge Rate'!I235&lt;&gt;"",'PNW Barge Rate'!I235,"")</f>
        <v/>
      </c>
      <c r="J210" s="41" t="str">
        <f>IF('PNW Barge Rate'!J235&lt;&gt;"",'PNW Barge Rate'!J235,"")</f>
        <v/>
      </c>
      <c r="K210" s="41" t="str">
        <f>IF('PNW Barge Rate'!K235&lt;&gt;"",'PNW Barge Rate'!K235,"")</f>
        <v/>
      </c>
      <c r="L210" s="41" t="str">
        <f>IF('PNW Barge Rate'!L235&lt;&gt;"",'PNW Barge Rate'!L235,"")</f>
        <v/>
      </c>
      <c r="M210" s="41" t="str">
        <f>IF('PNW Barge Rate'!N235&lt;&gt;"",'PNW Barge Rate'!N235,"")</f>
        <v/>
      </c>
    </row>
    <row r="211" spans="1:13" x14ac:dyDescent="0.3">
      <c r="A211" s="3" t="str">
        <f>IF('PNW Barge Rate'!A236 &lt;&gt;"",'PNW Barge Rate'!A236,"")</f>
        <v/>
      </c>
      <c r="B211" s="41" t="str">
        <f>IF('PNW Barge Rate'!B236 &lt;&gt;"", 'PNW Barge Rate'!B236,"")</f>
        <v/>
      </c>
      <c r="C211" s="41" t="str">
        <f>IF('PNW Barge Rate'!C236&lt;&gt;"",'PNW Barge Rate'!C236,"")</f>
        <v/>
      </c>
      <c r="D211" s="41" t="str">
        <f>IF('PNW Barge Rate'!D236&lt;&gt;"",'PNW Barge Rate'!D236,"")</f>
        <v/>
      </c>
      <c r="E211" s="41" t="str">
        <f>IF('PNW Barge Rate'!E236&lt;&gt;"",'PNW Barge Rate'!E236,"")</f>
        <v/>
      </c>
      <c r="F211" s="41" t="str">
        <f>IF('PNW Barge Rate'!F236&lt;&gt;"",'PNW Barge Rate'!F236,"")</f>
        <v/>
      </c>
      <c r="G211" s="41" t="str">
        <f>IF('PNW Barge Rate'!G236&lt;&gt;"",'PNW Barge Rate'!G236,"")</f>
        <v/>
      </c>
      <c r="H211" s="41" t="str">
        <f>IF('PNW Barge Rate'!H236&lt;&gt;"",'PNW Barge Rate'!H236,"")</f>
        <v/>
      </c>
      <c r="I211" s="41" t="str">
        <f>IF('PNW Barge Rate'!I236&lt;&gt;"",'PNW Barge Rate'!I236,"")</f>
        <v/>
      </c>
      <c r="J211" s="41" t="str">
        <f>IF('PNW Barge Rate'!J236&lt;&gt;"",'PNW Barge Rate'!J236,"")</f>
        <v/>
      </c>
      <c r="K211" s="41" t="str">
        <f>IF('PNW Barge Rate'!K236&lt;&gt;"",'PNW Barge Rate'!K236,"")</f>
        <v/>
      </c>
      <c r="L211" s="41" t="str">
        <f>IF('PNW Barge Rate'!L236&lt;&gt;"",'PNW Barge Rate'!L236,"")</f>
        <v/>
      </c>
      <c r="M211" s="41" t="str">
        <f>IF('PNW Barge Rate'!N236&lt;&gt;"",'PNW Barge Rate'!N236,"")</f>
        <v/>
      </c>
    </row>
    <row r="212" spans="1:13" x14ac:dyDescent="0.3">
      <c r="A212" s="3" t="str">
        <f>IF('PNW Barge Rate'!A237 &lt;&gt;"",'PNW Barge Rate'!A237,"")</f>
        <v/>
      </c>
      <c r="B212" s="41" t="str">
        <f>IF('PNW Barge Rate'!B237 &lt;&gt;"", 'PNW Barge Rate'!B237,"")</f>
        <v/>
      </c>
      <c r="C212" s="41" t="str">
        <f>IF('PNW Barge Rate'!C237&lt;&gt;"",'PNW Barge Rate'!C237,"")</f>
        <v/>
      </c>
      <c r="D212" s="41" t="str">
        <f>IF('PNW Barge Rate'!D237&lt;&gt;"",'PNW Barge Rate'!D237,"")</f>
        <v/>
      </c>
      <c r="E212" s="41" t="str">
        <f>IF('PNW Barge Rate'!E237&lt;&gt;"",'PNW Barge Rate'!E237,"")</f>
        <v/>
      </c>
      <c r="F212" s="41" t="str">
        <f>IF('PNW Barge Rate'!F237&lt;&gt;"",'PNW Barge Rate'!F237,"")</f>
        <v/>
      </c>
      <c r="G212" s="41" t="str">
        <f>IF('PNW Barge Rate'!G237&lt;&gt;"",'PNW Barge Rate'!G237,"")</f>
        <v/>
      </c>
      <c r="H212" s="41" t="str">
        <f>IF('PNW Barge Rate'!H237&lt;&gt;"",'PNW Barge Rate'!H237,"")</f>
        <v/>
      </c>
      <c r="I212" s="41" t="str">
        <f>IF('PNW Barge Rate'!I237&lt;&gt;"",'PNW Barge Rate'!I237,"")</f>
        <v/>
      </c>
      <c r="J212" s="41" t="str">
        <f>IF('PNW Barge Rate'!J237&lt;&gt;"",'PNW Barge Rate'!J237,"")</f>
        <v/>
      </c>
      <c r="K212" s="41" t="str">
        <f>IF('PNW Barge Rate'!K237&lt;&gt;"",'PNW Barge Rate'!K237,"")</f>
        <v/>
      </c>
      <c r="L212" s="41" t="str">
        <f>IF('PNW Barge Rate'!L237&lt;&gt;"",'PNW Barge Rate'!L237,"")</f>
        <v/>
      </c>
      <c r="M212" s="41" t="str">
        <f>IF('PNW Barge Rate'!N237&lt;&gt;"",'PNW Barge Rate'!N237,"")</f>
        <v/>
      </c>
    </row>
    <row r="213" spans="1:13" x14ac:dyDescent="0.3">
      <c r="A213" s="3" t="str">
        <f>IF('PNW Barge Rate'!A238 &lt;&gt;"",'PNW Barge Rate'!A238,"")</f>
        <v/>
      </c>
      <c r="B213" s="41" t="str">
        <f>IF('PNW Barge Rate'!B238 &lt;&gt;"", 'PNW Barge Rate'!B238,"")</f>
        <v/>
      </c>
      <c r="C213" s="41" t="str">
        <f>IF('PNW Barge Rate'!C238&lt;&gt;"",'PNW Barge Rate'!C238,"")</f>
        <v/>
      </c>
      <c r="D213" s="41" t="str">
        <f>IF('PNW Barge Rate'!D238&lt;&gt;"",'PNW Barge Rate'!D238,"")</f>
        <v/>
      </c>
      <c r="E213" s="41" t="str">
        <f>IF('PNW Barge Rate'!E238&lt;&gt;"",'PNW Barge Rate'!E238,"")</f>
        <v/>
      </c>
      <c r="F213" s="41" t="str">
        <f>IF('PNW Barge Rate'!F238&lt;&gt;"",'PNW Barge Rate'!F238,"")</f>
        <v/>
      </c>
      <c r="G213" s="41" t="str">
        <f>IF('PNW Barge Rate'!G238&lt;&gt;"",'PNW Barge Rate'!G238,"")</f>
        <v/>
      </c>
      <c r="H213" s="41" t="str">
        <f>IF('PNW Barge Rate'!H238&lt;&gt;"",'PNW Barge Rate'!H238,"")</f>
        <v/>
      </c>
      <c r="I213" s="41" t="str">
        <f>IF('PNW Barge Rate'!I238&lt;&gt;"",'PNW Barge Rate'!I238,"")</f>
        <v/>
      </c>
      <c r="J213" s="41" t="str">
        <f>IF('PNW Barge Rate'!J238&lt;&gt;"",'PNW Barge Rate'!J238,"")</f>
        <v/>
      </c>
      <c r="K213" s="41" t="str">
        <f>IF('PNW Barge Rate'!K238&lt;&gt;"",'PNW Barge Rate'!K238,"")</f>
        <v/>
      </c>
      <c r="L213" s="41" t="str">
        <f>IF('PNW Barge Rate'!L238&lt;&gt;"",'PNW Barge Rate'!L238,"")</f>
        <v/>
      </c>
      <c r="M213" s="41" t="str">
        <f>IF('PNW Barge Rate'!N238&lt;&gt;"",'PNW Barge Rate'!N238,"")</f>
        <v/>
      </c>
    </row>
    <row r="214" spans="1:13" x14ac:dyDescent="0.3">
      <c r="A214" s="3" t="str">
        <f>IF('PNW Barge Rate'!A239 &lt;&gt;"",'PNW Barge Rate'!A239,"")</f>
        <v/>
      </c>
      <c r="B214" s="41" t="str">
        <f>IF('PNW Barge Rate'!B239 &lt;&gt;"", 'PNW Barge Rate'!B239,"")</f>
        <v/>
      </c>
      <c r="C214" s="41" t="str">
        <f>IF('PNW Barge Rate'!C239&lt;&gt;"",'PNW Barge Rate'!C239,"")</f>
        <v/>
      </c>
      <c r="D214" s="41" t="str">
        <f>IF('PNW Barge Rate'!D239&lt;&gt;"",'PNW Barge Rate'!D239,"")</f>
        <v/>
      </c>
      <c r="E214" s="41" t="str">
        <f>IF('PNW Barge Rate'!E239&lt;&gt;"",'PNW Barge Rate'!E239,"")</f>
        <v/>
      </c>
      <c r="F214" s="41" t="str">
        <f>IF('PNW Barge Rate'!F239&lt;&gt;"",'PNW Barge Rate'!F239,"")</f>
        <v/>
      </c>
      <c r="G214" s="41" t="str">
        <f>IF('PNW Barge Rate'!G239&lt;&gt;"",'PNW Barge Rate'!G239,"")</f>
        <v/>
      </c>
      <c r="H214" s="41" t="str">
        <f>IF('PNW Barge Rate'!H239&lt;&gt;"",'PNW Barge Rate'!H239,"")</f>
        <v/>
      </c>
      <c r="I214" s="41" t="str">
        <f>IF('PNW Barge Rate'!I239&lt;&gt;"",'PNW Barge Rate'!I239,"")</f>
        <v/>
      </c>
      <c r="J214" s="41" t="str">
        <f>IF('PNW Barge Rate'!J239&lt;&gt;"",'PNW Barge Rate'!J239,"")</f>
        <v/>
      </c>
      <c r="K214" s="41" t="str">
        <f>IF('PNW Barge Rate'!K239&lt;&gt;"",'PNW Barge Rate'!K239,"")</f>
        <v/>
      </c>
      <c r="L214" s="41" t="str">
        <f>IF('PNW Barge Rate'!L239&lt;&gt;"",'PNW Barge Rate'!L239,"")</f>
        <v/>
      </c>
      <c r="M214" s="41" t="str">
        <f>IF('PNW Barge Rate'!N239&lt;&gt;"",'PNW Barge Rate'!N239,"")</f>
        <v/>
      </c>
    </row>
    <row r="215" spans="1:13" x14ac:dyDescent="0.3">
      <c r="A215" s="3" t="str">
        <f>IF('PNW Barge Rate'!A240 &lt;&gt;"",'PNW Barge Rate'!A240,"")</f>
        <v/>
      </c>
      <c r="B215" s="41" t="str">
        <f>IF('PNW Barge Rate'!B240 &lt;&gt;"", 'PNW Barge Rate'!B240,"")</f>
        <v/>
      </c>
      <c r="C215" s="41" t="str">
        <f>IF('PNW Barge Rate'!C240&lt;&gt;"",'PNW Barge Rate'!C240,"")</f>
        <v/>
      </c>
      <c r="D215" s="41" t="str">
        <f>IF('PNW Barge Rate'!D240&lt;&gt;"",'PNW Barge Rate'!D240,"")</f>
        <v/>
      </c>
      <c r="E215" s="41" t="str">
        <f>IF('PNW Barge Rate'!E240&lt;&gt;"",'PNW Barge Rate'!E240,"")</f>
        <v/>
      </c>
      <c r="F215" s="41" t="str">
        <f>IF('PNW Barge Rate'!F240&lt;&gt;"",'PNW Barge Rate'!F240,"")</f>
        <v/>
      </c>
      <c r="G215" s="41" t="str">
        <f>IF('PNW Barge Rate'!G240&lt;&gt;"",'PNW Barge Rate'!G240,"")</f>
        <v/>
      </c>
      <c r="H215" s="41" t="str">
        <f>IF('PNW Barge Rate'!H240&lt;&gt;"",'PNW Barge Rate'!H240,"")</f>
        <v/>
      </c>
      <c r="I215" s="41" t="str">
        <f>IF('PNW Barge Rate'!I240&lt;&gt;"",'PNW Barge Rate'!I240,"")</f>
        <v/>
      </c>
      <c r="J215" s="41" t="str">
        <f>IF('PNW Barge Rate'!J240&lt;&gt;"",'PNW Barge Rate'!J240,"")</f>
        <v/>
      </c>
      <c r="K215" s="41" t="str">
        <f>IF('PNW Barge Rate'!K240&lt;&gt;"",'PNW Barge Rate'!K240,"")</f>
        <v/>
      </c>
      <c r="L215" s="41" t="str">
        <f>IF('PNW Barge Rate'!L240&lt;&gt;"",'PNW Barge Rate'!L240,"")</f>
        <v/>
      </c>
      <c r="M215" s="41" t="str">
        <f>IF('PNW Barge Rate'!N240&lt;&gt;"",'PNW Barge Rate'!N240,"")</f>
        <v/>
      </c>
    </row>
    <row r="216" spans="1:13" x14ac:dyDescent="0.3">
      <c r="A216" s="3" t="str">
        <f>IF('PNW Barge Rate'!A241 &lt;&gt;"",'PNW Barge Rate'!A241,"")</f>
        <v/>
      </c>
      <c r="B216" s="41" t="str">
        <f>IF('PNW Barge Rate'!B241 &lt;&gt;"", 'PNW Barge Rate'!B241,"")</f>
        <v/>
      </c>
      <c r="C216" s="41" t="str">
        <f>IF('PNW Barge Rate'!C241&lt;&gt;"",'PNW Barge Rate'!C241,"")</f>
        <v/>
      </c>
      <c r="D216" s="41" t="str">
        <f>IF('PNW Barge Rate'!D241&lt;&gt;"",'PNW Barge Rate'!D241,"")</f>
        <v/>
      </c>
      <c r="E216" s="41" t="str">
        <f>IF('PNW Barge Rate'!E241&lt;&gt;"",'PNW Barge Rate'!E241,"")</f>
        <v/>
      </c>
      <c r="F216" s="41" t="str">
        <f>IF('PNW Barge Rate'!F241&lt;&gt;"",'PNW Barge Rate'!F241,"")</f>
        <v/>
      </c>
      <c r="G216" s="41" t="str">
        <f>IF('PNW Barge Rate'!G241&lt;&gt;"",'PNW Barge Rate'!G241,"")</f>
        <v/>
      </c>
      <c r="H216" s="41" t="str">
        <f>IF('PNW Barge Rate'!H241&lt;&gt;"",'PNW Barge Rate'!H241,"")</f>
        <v/>
      </c>
      <c r="I216" s="41" t="str">
        <f>IF('PNW Barge Rate'!I241&lt;&gt;"",'PNW Barge Rate'!I241,"")</f>
        <v/>
      </c>
      <c r="J216" s="41" t="str">
        <f>IF('PNW Barge Rate'!J241&lt;&gt;"",'PNW Barge Rate'!J241,"")</f>
        <v/>
      </c>
      <c r="K216" s="41" t="str">
        <f>IF('PNW Barge Rate'!K241&lt;&gt;"",'PNW Barge Rate'!K241,"")</f>
        <v/>
      </c>
      <c r="L216" s="41" t="str">
        <f>IF('PNW Barge Rate'!L241&lt;&gt;"",'PNW Barge Rate'!L241,"")</f>
        <v/>
      </c>
      <c r="M216" s="41" t="str">
        <f>IF('PNW Barge Rate'!N241&lt;&gt;"",'PNW Barge Rate'!N241,"")</f>
        <v/>
      </c>
    </row>
    <row r="217" spans="1:13" x14ac:dyDescent="0.3">
      <c r="A217" s="3" t="str">
        <f>IF('PNW Barge Rate'!A242 &lt;&gt;"",'PNW Barge Rate'!A242,"")</f>
        <v/>
      </c>
      <c r="B217" s="41" t="str">
        <f>IF('PNW Barge Rate'!B242 &lt;&gt;"", 'PNW Barge Rate'!B242,"")</f>
        <v/>
      </c>
      <c r="C217" s="41" t="str">
        <f>IF('PNW Barge Rate'!C242&lt;&gt;"",'PNW Barge Rate'!C242,"")</f>
        <v/>
      </c>
      <c r="D217" s="41" t="str">
        <f>IF('PNW Barge Rate'!D242&lt;&gt;"",'PNW Barge Rate'!D242,"")</f>
        <v/>
      </c>
      <c r="E217" s="41" t="str">
        <f>IF('PNW Barge Rate'!E242&lt;&gt;"",'PNW Barge Rate'!E242,"")</f>
        <v/>
      </c>
      <c r="F217" s="41" t="str">
        <f>IF('PNW Barge Rate'!F242&lt;&gt;"",'PNW Barge Rate'!F242,"")</f>
        <v/>
      </c>
      <c r="G217" s="41" t="str">
        <f>IF('PNW Barge Rate'!G242&lt;&gt;"",'PNW Barge Rate'!G242,"")</f>
        <v/>
      </c>
      <c r="H217" s="41" t="str">
        <f>IF('PNW Barge Rate'!H242&lt;&gt;"",'PNW Barge Rate'!H242,"")</f>
        <v/>
      </c>
      <c r="I217" s="41" t="str">
        <f>IF('PNW Barge Rate'!I242&lt;&gt;"",'PNW Barge Rate'!I242,"")</f>
        <v/>
      </c>
      <c r="J217" s="41" t="str">
        <f>IF('PNW Barge Rate'!J242&lt;&gt;"",'PNW Barge Rate'!J242,"")</f>
        <v/>
      </c>
      <c r="K217" s="41" t="str">
        <f>IF('PNW Barge Rate'!K242&lt;&gt;"",'PNW Barge Rate'!K242,"")</f>
        <v/>
      </c>
      <c r="L217" s="41" t="str">
        <f>IF('PNW Barge Rate'!L242&lt;&gt;"",'PNW Barge Rate'!L242,"")</f>
        <v/>
      </c>
      <c r="M217" s="41" t="str">
        <f>IF('PNW Barge Rate'!N242&lt;&gt;"",'PNW Barge Rate'!N242,"")</f>
        <v/>
      </c>
    </row>
    <row r="218" spans="1:13" x14ac:dyDescent="0.3">
      <c r="A218" s="3" t="str">
        <f>IF('PNW Barge Rate'!A243 &lt;&gt;"",'PNW Barge Rate'!A243,"")</f>
        <v/>
      </c>
      <c r="B218" s="41" t="str">
        <f>IF('PNW Barge Rate'!B243 &lt;&gt;"", 'PNW Barge Rate'!B243,"")</f>
        <v/>
      </c>
      <c r="C218" s="41" t="str">
        <f>IF('PNW Barge Rate'!C243&lt;&gt;"",'PNW Barge Rate'!C243,"")</f>
        <v/>
      </c>
      <c r="D218" s="41" t="str">
        <f>IF('PNW Barge Rate'!D243&lt;&gt;"",'PNW Barge Rate'!D243,"")</f>
        <v/>
      </c>
      <c r="E218" s="41" t="str">
        <f>IF('PNW Barge Rate'!E243&lt;&gt;"",'PNW Barge Rate'!E243,"")</f>
        <v/>
      </c>
      <c r="F218" s="41" t="str">
        <f>IF('PNW Barge Rate'!F243&lt;&gt;"",'PNW Barge Rate'!F243,"")</f>
        <v/>
      </c>
      <c r="G218" s="41" t="str">
        <f>IF('PNW Barge Rate'!G243&lt;&gt;"",'PNW Barge Rate'!G243,"")</f>
        <v/>
      </c>
      <c r="H218" s="41" t="str">
        <f>IF('PNW Barge Rate'!H243&lt;&gt;"",'PNW Barge Rate'!H243,"")</f>
        <v/>
      </c>
      <c r="I218" s="41" t="str">
        <f>IF('PNW Barge Rate'!I243&lt;&gt;"",'PNW Barge Rate'!I243,"")</f>
        <v/>
      </c>
      <c r="J218" s="41" t="str">
        <f>IF('PNW Barge Rate'!J243&lt;&gt;"",'PNW Barge Rate'!J243,"")</f>
        <v/>
      </c>
      <c r="K218" s="41" t="str">
        <f>IF('PNW Barge Rate'!K243&lt;&gt;"",'PNW Barge Rate'!K243,"")</f>
        <v/>
      </c>
      <c r="L218" s="41" t="str">
        <f>IF('PNW Barge Rate'!L243&lt;&gt;"",'PNW Barge Rate'!L243,"")</f>
        <v/>
      </c>
      <c r="M218" s="41" t="str">
        <f>IF('PNW Barge Rate'!N243&lt;&gt;"",'PNW Barge Rate'!N243,"")</f>
        <v/>
      </c>
    </row>
    <row r="219" spans="1:13" x14ac:dyDescent="0.3">
      <c r="A219" s="3" t="str">
        <f>IF('PNW Barge Rate'!A244 &lt;&gt;"",'PNW Barge Rate'!A244,"")</f>
        <v/>
      </c>
      <c r="B219" s="41" t="str">
        <f>IF('PNW Barge Rate'!B244 &lt;&gt;"", 'PNW Barge Rate'!B244,"")</f>
        <v/>
      </c>
      <c r="C219" s="41" t="str">
        <f>IF('PNW Barge Rate'!C244&lt;&gt;"",'PNW Barge Rate'!C244,"")</f>
        <v/>
      </c>
      <c r="D219" s="41" t="str">
        <f>IF('PNW Barge Rate'!D244&lt;&gt;"",'PNW Barge Rate'!D244,"")</f>
        <v/>
      </c>
      <c r="E219" s="41" t="str">
        <f>IF('PNW Barge Rate'!E244&lt;&gt;"",'PNW Barge Rate'!E244,"")</f>
        <v/>
      </c>
      <c r="F219" s="41" t="str">
        <f>IF('PNW Barge Rate'!F244&lt;&gt;"",'PNW Barge Rate'!F244,"")</f>
        <v/>
      </c>
      <c r="G219" s="41" t="str">
        <f>IF('PNW Barge Rate'!G244&lt;&gt;"",'PNW Barge Rate'!G244,"")</f>
        <v/>
      </c>
      <c r="H219" s="41" t="str">
        <f>IF('PNW Barge Rate'!H244&lt;&gt;"",'PNW Barge Rate'!H244,"")</f>
        <v/>
      </c>
      <c r="I219" s="41" t="str">
        <f>IF('PNW Barge Rate'!I244&lt;&gt;"",'PNW Barge Rate'!I244,"")</f>
        <v/>
      </c>
      <c r="J219" s="41" t="str">
        <f>IF('PNW Barge Rate'!J244&lt;&gt;"",'PNW Barge Rate'!J244,"")</f>
        <v/>
      </c>
      <c r="K219" s="41" t="str">
        <f>IF('PNW Barge Rate'!K244&lt;&gt;"",'PNW Barge Rate'!K244,"")</f>
        <v/>
      </c>
      <c r="L219" s="41" t="str">
        <f>IF('PNW Barge Rate'!L244&lt;&gt;"",'PNW Barge Rate'!L244,"")</f>
        <v/>
      </c>
      <c r="M219" s="41" t="str">
        <f>IF('PNW Barge Rate'!N244&lt;&gt;"",'PNW Barge Rate'!N244,"")</f>
        <v/>
      </c>
    </row>
    <row r="220" spans="1:13" x14ac:dyDescent="0.3">
      <c r="A220" s="3" t="str">
        <f>IF('PNW Barge Rate'!A245 &lt;&gt;"",'PNW Barge Rate'!A245,"")</f>
        <v/>
      </c>
      <c r="B220" s="41" t="str">
        <f>IF('PNW Barge Rate'!B245 &lt;&gt;"", 'PNW Barge Rate'!B245,"")</f>
        <v/>
      </c>
      <c r="C220" s="41" t="str">
        <f>IF('PNW Barge Rate'!C245&lt;&gt;"",'PNW Barge Rate'!C245,"")</f>
        <v/>
      </c>
      <c r="D220" s="41" t="str">
        <f>IF('PNW Barge Rate'!D245&lt;&gt;"",'PNW Barge Rate'!D245,"")</f>
        <v/>
      </c>
      <c r="E220" s="41" t="str">
        <f>IF('PNW Barge Rate'!E245&lt;&gt;"",'PNW Barge Rate'!E245,"")</f>
        <v/>
      </c>
      <c r="F220" s="41" t="str">
        <f>IF('PNW Barge Rate'!F245&lt;&gt;"",'PNW Barge Rate'!F245,"")</f>
        <v/>
      </c>
      <c r="G220" s="41" t="str">
        <f>IF('PNW Barge Rate'!G245&lt;&gt;"",'PNW Barge Rate'!G245,"")</f>
        <v/>
      </c>
      <c r="H220" s="41" t="str">
        <f>IF('PNW Barge Rate'!H245&lt;&gt;"",'PNW Barge Rate'!H245,"")</f>
        <v/>
      </c>
      <c r="I220" s="41" t="str">
        <f>IF('PNW Barge Rate'!I245&lt;&gt;"",'PNW Barge Rate'!I245,"")</f>
        <v/>
      </c>
      <c r="J220" s="41" t="str">
        <f>IF('PNW Barge Rate'!J245&lt;&gt;"",'PNW Barge Rate'!J245,"")</f>
        <v/>
      </c>
      <c r="K220" s="41" t="str">
        <f>IF('PNW Barge Rate'!K245&lt;&gt;"",'PNW Barge Rate'!K245,"")</f>
        <v/>
      </c>
      <c r="L220" s="41" t="str">
        <f>IF('PNW Barge Rate'!L245&lt;&gt;"",'PNW Barge Rate'!L245,"")</f>
        <v/>
      </c>
      <c r="M220" s="41" t="str">
        <f>IF('PNW Barge Rate'!N245&lt;&gt;"",'PNW Barge Rate'!N245,"")</f>
        <v/>
      </c>
    </row>
    <row r="221" spans="1:13" x14ac:dyDescent="0.3">
      <c r="A221" s="3" t="str">
        <f>IF('PNW Barge Rate'!A246 &lt;&gt;"",'PNW Barge Rate'!A246,"")</f>
        <v/>
      </c>
      <c r="B221" s="41" t="str">
        <f>IF('PNW Barge Rate'!B246 &lt;&gt;"", 'PNW Barge Rate'!B246,"")</f>
        <v/>
      </c>
      <c r="C221" s="41" t="str">
        <f>IF('PNW Barge Rate'!C246&lt;&gt;"",'PNW Barge Rate'!C246,"")</f>
        <v/>
      </c>
      <c r="D221" s="41" t="str">
        <f>IF('PNW Barge Rate'!D246&lt;&gt;"",'PNW Barge Rate'!D246,"")</f>
        <v/>
      </c>
      <c r="E221" s="41" t="str">
        <f>IF('PNW Barge Rate'!E246&lt;&gt;"",'PNW Barge Rate'!E246,"")</f>
        <v/>
      </c>
      <c r="F221" s="41" t="str">
        <f>IF('PNW Barge Rate'!F246&lt;&gt;"",'PNW Barge Rate'!F246,"")</f>
        <v/>
      </c>
      <c r="G221" s="41" t="str">
        <f>IF('PNW Barge Rate'!G246&lt;&gt;"",'PNW Barge Rate'!G246,"")</f>
        <v/>
      </c>
      <c r="H221" s="41" t="str">
        <f>IF('PNW Barge Rate'!H246&lt;&gt;"",'PNW Barge Rate'!H246,"")</f>
        <v/>
      </c>
      <c r="I221" s="41" t="str">
        <f>IF('PNW Barge Rate'!I246&lt;&gt;"",'PNW Barge Rate'!I246,"")</f>
        <v/>
      </c>
      <c r="J221" s="41" t="str">
        <f>IF('PNW Barge Rate'!J246&lt;&gt;"",'PNW Barge Rate'!J246,"")</f>
        <v/>
      </c>
      <c r="K221" s="41" t="str">
        <f>IF('PNW Barge Rate'!K246&lt;&gt;"",'PNW Barge Rate'!K246,"")</f>
        <v/>
      </c>
      <c r="L221" s="41" t="str">
        <f>IF('PNW Barge Rate'!L246&lt;&gt;"",'PNW Barge Rate'!L246,"")</f>
        <v/>
      </c>
      <c r="M221" s="41" t="str">
        <f>IF('PNW Barge Rate'!N246&lt;&gt;"",'PNW Barge Rate'!N246,"")</f>
        <v/>
      </c>
    </row>
    <row r="222" spans="1:13" x14ac:dyDescent="0.3">
      <c r="A222" s="3" t="str">
        <f>IF('PNW Barge Rate'!A247 &lt;&gt;"",'PNW Barge Rate'!A247,"")</f>
        <v/>
      </c>
      <c r="B222" s="41" t="str">
        <f>IF('PNW Barge Rate'!B247 &lt;&gt;"", 'PNW Barge Rate'!B247,"")</f>
        <v/>
      </c>
      <c r="C222" s="41" t="str">
        <f>IF('PNW Barge Rate'!C247&lt;&gt;"",'PNW Barge Rate'!C247,"")</f>
        <v/>
      </c>
      <c r="D222" s="41" t="str">
        <f>IF('PNW Barge Rate'!D247&lt;&gt;"",'PNW Barge Rate'!D247,"")</f>
        <v/>
      </c>
      <c r="E222" s="41" t="str">
        <f>IF('PNW Barge Rate'!E247&lt;&gt;"",'PNW Barge Rate'!E247,"")</f>
        <v/>
      </c>
      <c r="F222" s="41" t="str">
        <f>IF('PNW Barge Rate'!F247&lt;&gt;"",'PNW Barge Rate'!F247,"")</f>
        <v/>
      </c>
      <c r="G222" s="41" t="str">
        <f>IF('PNW Barge Rate'!G247&lt;&gt;"",'PNW Barge Rate'!G247,"")</f>
        <v/>
      </c>
      <c r="H222" s="41" t="str">
        <f>IF('PNW Barge Rate'!H247&lt;&gt;"",'PNW Barge Rate'!H247,"")</f>
        <v/>
      </c>
      <c r="I222" s="41" t="str">
        <f>IF('PNW Barge Rate'!I247&lt;&gt;"",'PNW Barge Rate'!I247,"")</f>
        <v/>
      </c>
      <c r="J222" s="41" t="str">
        <f>IF('PNW Barge Rate'!J247&lt;&gt;"",'PNW Barge Rate'!J247,"")</f>
        <v/>
      </c>
      <c r="K222" s="41" t="str">
        <f>IF('PNW Barge Rate'!K247&lt;&gt;"",'PNW Barge Rate'!K247,"")</f>
        <v/>
      </c>
      <c r="L222" s="41" t="str">
        <f>IF('PNW Barge Rate'!L247&lt;&gt;"",'PNW Barge Rate'!L247,"")</f>
        <v/>
      </c>
      <c r="M222" s="41" t="str">
        <f>IF('PNW Barge Rate'!N247&lt;&gt;"",'PNW Barge Rate'!N247,"")</f>
        <v/>
      </c>
    </row>
    <row r="223" spans="1:13" x14ac:dyDescent="0.3">
      <c r="A223" s="3" t="str">
        <f>IF('PNW Barge Rate'!A248 &lt;&gt;"",'PNW Barge Rate'!A248,"")</f>
        <v/>
      </c>
      <c r="B223" s="41" t="str">
        <f>IF('PNW Barge Rate'!B248 &lt;&gt;"", 'PNW Barge Rate'!B248,"")</f>
        <v/>
      </c>
      <c r="C223" s="41" t="str">
        <f>IF('PNW Barge Rate'!C248&lt;&gt;"",'PNW Barge Rate'!C248,"")</f>
        <v/>
      </c>
      <c r="D223" s="41" t="str">
        <f>IF('PNW Barge Rate'!D248&lt;&gt;"",'PNW Barge Rate'!D248,"")</f>
        <v/>
      </c>
      <c r="E223" s="41" t="str">
        <f>IF('PNW Barge Rate'!E248&lt;&gt;"",'PNW Barge Rate'!E248,"")</f>
        <v/>
      </c>
      <c r="F223" s="41" t="str">
        <f>IF('PNW Barge Rate'!F248&lt;&gt;"",'PNW Barge Rate'!F248,"")</f>
        <v/>
      </c>
      <c r="G223" s="41" t="str">
        <f>IF('PNW Barge Rate'!G248&lt;&gt;"",'PNW Barge Rate'!G248,"")</f>
        <v/>
      </c>
      <c r="H223" s="41" t="str">
        <f>IF('PNW Barge Rate'!H248&lt;&gt;"",'PNW Barge Rate'!H248,"")</f>
        <v/>
      </c>
      <c r="I223" s="41" t="str">
        <f>IF('PNW Barge Rate'!I248&lt;&gt;"",'PNW Barge Rate'!I248,"")</f>
        <v/>
      </c>
      <c r="J223" s="41" t="str">
        <f>IF('PNW Barge Rate'!J248&lt;&gt;"",'PNW Barge Rate'!J248,"")</f>
        <v/>
      </c>
      <c r="K223" s="41" t="str">
        <f>IF('PNW Barge Rate'!K248&lt;&gt;"",'PNW Barge Rate'!K248,"")</f>
        <v/>
      </c>
      <c r="L223" s="41" t="str">
        <f>IF('PNW Barge Rate'!L248&lt;&gt;"",'PNW Barge Rate'!L248,"")</f>
        <v/>
      </c>
      <c r="M223" s="41" t="str">
        <f>IF('PNW Barge Rate'!N248&lt;&gt;"",'PNW Barge Rate'!N248,"")</f>
        <v/>
      </c>
    </row>
    <row r="224" spans="1:13" x14ac:dyDescent="0.3">
      <c r="A224" s="3" t="str">
        <f>IF('PNW Barge Rate'!A249 &lt;&gt;"",'PNW Barge Rate'!A249,"")</f>
        <v/>
      </c>
      <c r="B224" s="41" t="str">
        <f>IF('PNW Barge Rate'!B249 &lt;&gt;"", 'PNW Barge Rate'!B249,"")</f>
        <v/>
      </c>
      <c r="C224" s="41" t="str">
        <f>IF('PNW Barge Rate'!C249&lt;&gt;"",'PNW Barge Rate'!C249,"")</f>
        <v/>
      </c>
      <c r="D224" s="41" t="str">
        <f>IF('PNW Barge Rate'!D249&lt;&gt;"",'PNW Barge Rate'!D249,"")</f>
        <v/>
      </c>
      <c r="E224" s="41" t="str">
        <f>IF('PNW Barge Rate'!E249&lt;&gt;"",'PNW Barge Rate'!E249,"")</f>
        <v/>
      </c>
      <c r="F224" s="41" t="str">
        <f>IF('PNW Barge Rate'!F249&lt;&gt;"",'PNW Barge Rate'!F249,"")</f>
        <v/>
      </c>
      <c r="G224" s="41" t="str">
        <f>IF('PNW Barge Rate'!G249&lt;&gt;"",'PNW Barge Rate'!G249,"")</f>
        <v/>
      </c>
      <c r="H224" s="41" t="str">
        <f>IF('PNW Barge Rate'!H249&lt;&gt;"",'PNW Barge Rate'!H249,"")</f>
        <v/>
      </c>
      <c r="I224" s="41" t="str">
        <f>IF('PNW Barge Rate'!I249&lt;&gt;"",'PNW Barge Rate'!I249,"")</f>
        <v/>
      </c>
      <c r="J224" s="41" t="str">
        <f>IF('PNW Barge Rate'!J249&lt;&gt;"",'PNW Barge Rate'!J249,"")</f>
        <v/>
      </c>
      <c r="K224" s="41" t="str">
        <f>IF('PNW Barge Rate'!K249&lt;&gt;"",'PNW Barge Rate'!K249,"")</f>
        <v/>
      </c>
      <c r="L224" s="41" t="str">
        <f>IF('PNW Barge Rate'!L249&lt;&gt;"",'PNW Barge Rate'!L249,"")</f>
        <v/>
      </c>
      <c r="M224" s="41" t="str">
        <f>IF('PNW Barge Rate'!N249&lt;&gt;"",'PNW Barge Rate'!N249,"")</f>
        <v/>
      </c>
    </row>
    <row r="225" spans="1:13" x14ac:dyDescent="0.3">
      <c r="A225" s="3" t="str">
        <f>IF('PNW Barge Rate'!A250 &lt;&gt;"",'PNW Barge Rate'!A250,"")</f>
        <v/>
      </c>
      <c r="B225" s="41" t="str">
        <f>IF('PNW Barge Rate'!B250 &lt;&gt;"", 'PNW Barge Rate'!B250,"")</f>
        <v/>
      </c>
      <c r="C225" s="41" t="str">
        <f>IF('PNW Barge Rate'!C250&lt;&gt;"",'PNW Barge Rate'!C250,"")</f>
        <v/>
      </c>
      <c r="D225" s="41" t="str">
        <f>IF('PNW Barge Rate'!D250&lt;&gt;"",'PNW Barge Rate'!D250,"")</f>
        <v/>
      </c>
      <c r="E225" s="41" t="str">
        <f>IF('PNW Barge Rate'!E250&lt;&gt;"",'PNW Barge Rate'!E250,"")</f>
        <v/>
      </c>
      <c r="F225" s="41" t="str">
        <f>IF('PNW Barge Rate'!F250&lt;&gt;"",'PNW Barge Rate'!F250,"")</f>
        <v/>
      </c>
      <c r="G225" s="41" t="str">
        <f>IF('PNW Barge Rate'!G250&lt;&gt;"",'PNW Barge Rate'!G250,"")</f>
        <v/>
      </c>
      <c r="H225" s="41" t="str">
        <f>IF('PNW Barge Rate'!H250&lt;&gt;"",'PNW Barge Rate'!H250,"")</f>
        <v/>
      </c>
      <c r="I225" s="41" t="str">
        <f>IF('PNW Barge Rate'!I250&lt;&gt;"",'PNW Barge Rate'!I250,"")</f>
        <v/>
      </c>
      <c r="J225" s="41" t="str">
        <f>IF('PNW Barge Rate'!J250&lt;&gt;"",'PNW Barge Rate'!J250,"")</f>
        <v/>
      </c>
      <c r="K225" s="41" t="str">
        <f>IF('PNW Barge Rate'!K250&lt;&gt;"",'PNW Barge Rate'!K250,"")</f>
        <v/>
      </c>
      <c r="L225" s="41" t="str">
        <f>IF('PNW Barge Rate'!L250&lt;&gt;"",'PNW Barge Rate'!L250,"")</f>
        <v/>
      </c>
      <c r="M225" s="41" t="str">
        <f>IF('PNW Barge Rate'!N250&lt;&gt;"",'PNW Barge Rate'!N250,"")</f>
        <v/>
      </c>
    </row>
    <row r="226" spans="1:13" x14ac:dyDescent="0.3">
      <c r="A226" s="3" t="str">
        <f>IF('PNW Barge Rate'!A251 &lt;&gt;"",'PNW Barge Rate'!A251,"")</f>
        <v/>
      </c>
      <c r="B226" s="41" t="str">
        <f>IF('PNW Barge Rate'!B251 &lt;&gt;"", 'PNW Barge Rate'!B251,"")</f>
        <v/>
      </c>
      <c r="C226" s="41" t="str">
        <f>IF('PNW Barge Rate'!C251&lt;&gt;"",'PNW Barge Rate'!C251,"")</f>
        <v/>
      </c>
      <c r="D226" s="41" t="str">
        <f>IF('PNW Barge Rate'!D251&lt;&gt;"",'PNW Barge Rate'!D251,"")</f>
        <v/>
      </c>
      <c r="E226" s="41" t="str">
        <f>IF('PNW Barge Rate'!E251&lt;&gt;"",'PNW Barge Rate'!E251,"")</f>
        <v/>
      </c>
      <c r="F226" s="41" t="str">
        <f>IF('PNW Barge Rate'!F251&lt;&gt;"",'PNW Barge Rate'!F251,"")</f>
        <v/>
      </c>
      <c r="G226" s="41" t="str">
        <f>IF('PNW Barge Rate'!G251&lt;&gt;"",'PNW Barge Rate'!G251,"")</f>
        <v/>
      </c>
      <c r="H226" s="41" t="str">
        <f>IF('PNW Barge Rate'!H251&lt;&gt;"",'PNW Barge Rate'!H251,"")</f>
        <v/>
      </c>
      <c r="I226" s="41" t="str">
        <f>IF('PNW Barge Rate'!I251&lt;&gt;"",'PNW Barge Rate'!I251,"")</f>
        <v/>
      </c>
      <c r="J226" s="41" t="str">
        <f>IF('PNW Barge Rate'!J251&lt;&gt;"",'PNW Barge Rate'!J251,"")</f>
        <v/>
      </c>
      <c r="K226" s="41" t="str">
        <f>IF('PNW Barge Rate'!K251&lt;&gt;"",'PNW Barge Rate'!K251,"")</f>
        <v/>
      </c>
      <c r="L226" s="41" t="str">
        <f>IF('PNW Barge Rate'!L251&lt;&gt;"",'PNW Barge Rate'!L251,"")</f>
        <v/>
      </c>
      <c r="M226" s="41" t="str">
        <f>IF('PNW Barge Rate'!N251&lt;&gt;"",'PNW Barge Rate'!N251,"")</f>
        <v/>
      </c>
    </row>
    <row r="227" spans="1:13" x14ac:dyDescent="0.3">
      <c r="A227" s="3" t="str">
        <f>IF('PNW Barge Rate'!A252 &lt;&gt;"",'PNW Barge Rate'!A252,"")</f>
        <v/>
      </c>
      <c r="B227" s="41" t="str">
        <f>IF('PNW Barge Rate'!B252 &lt;&gt;"", 'PNW Barge Rate'!B252,"")</f>
        <v/>
      </c>
      <c r="C227" s="41" t="str">
        <f>IF('PNW Barge Rate'!C252&lt;&gt;"",'PNW Barge Rate'!C252,"")</f>
        <v/>
      </c>
      <c r="D227" s="41" t="str">
        <f>IF('PNW Barge Rate'!D252&lt;&gt;"",'PNW Barge Rate'!D252,"")</f>
        <v/>
      </c>
      <c r="E227" s="41" t="str">
        <f>IF('PNW Barge Rate'!E252&lt;&gt;"",'PNW Barge Rate'!E252,"")</f>
        <v/>
      </c>
      <c r="F227" s="41" t="str">
        <f>IF('PNW Barge Rate'!F252&lt;&gt;"",'PNW Barge Rate'!F252,"")</f>
        <v/>
      </c>
      <c r="G227" s="41" t="str">
        <f>IF('PNW Barge Rate'!G252&lt;&gt;"",'PNW Barge Rate'!G252,"")</f>
        <v/>
      </c>
      <c r="H227" s="41" t="str">
        <f>IF('PNW Barge Rate'!H252&lt;&gt;"",'PNW Barge Rate'!H252,"")</f>
        <v/>
      </c>
      <c r="I227" s="41" t="str">
        <f>IF('PNW Barge Rate'!I252&lt;&gt;"",'PNW Barge Rate'!I252,"")</f>
        <v/>
      </c>
      <c r="J227" s="41" t="str">
        <f>IF('PNW Barge Rate'!J252&lt;&gt;"",'PNW Barge Rate'!J252,"")</f>
        <v/>
      </c>
      <c r="K227" s="41" t="str">
        <f>IF('PNW Barge Rate'!K252&lt;&gt;"",'PNW Barge Rate'!K252,"")</f>
        <v/>
      </c>
      <c r="L227" s="41" t="str">
        <f>IF('PNW Barge Rate'!L252&lt;&gt;"",'PNW Barge Rate'!L252,"")</f>
        <v/>
      </c>
      <c r="M227" s="41" t="str">
        <f>IF('PNW Barge Rate'!N252&lt;&gt;"",'PNW Barge Rate'!N252,"")</f>
        <v/>
      </c>
    </row>
    <row r="228" spans="1:13" x14ac:dyDescent="0.3">
      <c r="A228" s="3" t="str">
        <f>IF('PNW Barge Rate'!A253 &lt;&gt;"",'PNW Barge Rate'!A253,"")</f>
        <v/>
      </c>
      <c r="B228" s="41" t="str">
        <f>IF('PNW Barge Rate'!B253 &lt;&gt;"", 'PNW Barge Rate'!B253,"")</f>
        <v/>
      </c>
      <c r="C228" s="41" t="str">
        <f>IF('PNW Barge Rate'!C253&lt;&gt;"",'PNW Barge Rate'!C253,"")</f>
        <v/>
      </c>
      <c r="D228" s="41" t="str">
        <f>IF('PNW Barge Rate'!D253&lt;&gt;"",'PNW Barge Rate'!D253,"")</f>
        <v/>
      </c>
      <c r="E228" s="41" t="str">
        <f>IF('PNW Barge Rate'!E253&lt;&gt;"",'PNW Barge Rate'!E253,"")</f>
        <v/>
      </c>
      <c r="F228" s="41" t="str">
        <f>IF('PNW Barge Rate'!F253&lt;&gt;"",'PNW Barge Rate'!F253,"")</f>
        <v/>
      </c>
      <c r="G228" s="41" t="str">
        <f>IF('PNW Barge Rate'!G253&lt;&gt;"",'PNW Barge Rate'!G253,"")</f>
        <v/>
      </c>
      <c r="H228" s="41" t="str">
        <f>IF('PNW Barge Rate'!H253&lt;&gt;"",'PNW Barge Rate'!H253,"")</f>
        <v/>
      </c>
      <c r="I228" s="41" t="str">
        <f>IF('PNW Barge Rate'!I253&lt;&gt;"",'PNW Barge Rate'!I253,"")</f>
        <v/>
      </c>
      <c r="J228" s="41" t="str">
        <f>IF('PNW Barge Rate'!J253&lt;&gt;"",'PNW Barge Rate'!J253,"")</f>
        <v/>
      </c>
      <c r="K228" s="41" t="str">
        <f>IF('PNW Barge Rate'!K253&lt;&gt;"",'PNW Barge Rate'!K253,"")</f>
        <v/>
      </c>
      <c r="L228" s="41" t="str">
        <f>IF('PNW Barge Rate'!L253&lt;&gt;"",'PNW Barge Rate'!L253,"")</f>
        <v/>
      </c>
      <c r="M228" s="41" t="str">
        <f>IF('PNW Barge Rate'!N253&lt;&gt;"",'PNW Barge Rate'!N253,"")</f>
        <v/>
      </c>
    </row>
    <row r="229" spans="1:13" x14ac:dyDescent="0.3">
      <c r="A229" s="3" t="str">
        <f>IF('PNW Barge Rate'!A254 &lt;&gt;"",'PNW Barge Rate'!A254,"")</f>
        <v/>
      </c>
      <c r="B229" s="41" t="str">
        <f>IF('PNW Barge Rate'!B254 &lt;&gt;"", 'PNW Barge Rate'!B254,"")</f>
        <v/>
      </c>
      <c r="C229" s="41" t="str">
        <f>IF('PNW Barge Rate'!C254&lt;&gt;"",'PNW Barge Rate'!C254,"")</f>
        <v/>
      </c>
      <c r="D229" s="41" t="str">
        <f>IF('PNW Barge Rate'!D254&lt;&gt;"",'PNW Barge Rate'!D254,"")</f>
        <v/>
      </c>
      <c r="E229" s="41" t="str">
        <f>IF('PNW Barge Rate'!E254&lt;&gt;"",'PNW Barge Rate'!E254,"")</f>
        <v/>
      </c>
      <c r="F229" s="41" t="str">
        <f>IF('PNW Barge Rate'!F254&lt;&gt;"",'PNW Barge Rate'!F254,"")</f>
        <v/>
      </c>
      <c r="G229" s="41" t="str">
        <f>IF('PNW Barge Rate'!G254&lt;&gt;"",'PNW Barge Rate'!G254,"")</f>
        <v/>
      </c>
      <c r="H229" s="41" t="str">
        <f>IF('PNW Barge Rate'!H254&lt;&gt;"",'PNW Barge Rate'!H254,"")</f>
        <v/>
      </c>
      <c r="I229" s="41" t="str">
        <f>IF('PNW Barge Rate'!I254&lt;&gt;"",'PNW Barge Rate'!I254,"")</f>
        <v/>
      </c>
      <c r="J229" s="41" t="str">
        <f>IF('PNW Barge Rate'!J254&lt;&gt;"",'PNW Barge Rate'!J254,"")</f>
        <v/>
      </c>
      <c r="K229" s="41" t="str">
        <f>IF('PNW Barge Rate'!K254&lt;&gt;"",'PNW Barge Rate'!K254,"")</f>
        <v/>
      </c>
      <c r="L229" s="41" t="str">
        <f>IF('PNW Barge Rate'!L254&lt;&gt;"",'PNW Barge Rate'!L254,"")</f>
        <v/>
      </c>
      <c r="M229" s="41" t="str">
        <f>IF('PNW Barge Rate'!N254&lt;&gt;"",'PNW Barge Rate'!N254,"")</f>
        <v/>
      </c>
    </row>
    <row r="230" spans="1:13" x14ac:dyDescent="0.3">
      <c r="A230" s="3" t="str">
        <f>IF('PNW Barge Rate'!A255 &lt;&gt;"",'PNW Barge Rate'!A255,"")</f>
        <v/>
      </c>
      <c r="B230" s="41" t="str">
        <f>IF('PNW Barge Rate'!B255 &lt;&gt;"", 'PNW Barge Rate'!B255,"")</f>
        <v/>
      </c>
      <c r="C230" s="41" t="str">
        <f>IF('PNW Barge Rate'!C255&lt;&gt;"",'PNW Barge Rate'!C255,"")</f>
        <v/>
      </c>
      <c r="D230" s="41" t="str">
        <f>IF('PNW Barge Rate'!D255&lt;&gt;"",'PNW Barge Rate'!D255,"")</f>
        <v/>
      </c>
      <c r="E230" s="41" t="str">
        <f>IF('PNW Barge Rate'!E255&lt;&gt;"",'PNW Barge Rate'!E255,"")</f>
        <v/>
      </c>
      <c r="F230" s="41" t="str">
        <f>IF('PNW Barge Rate'!F255&lt;&gt;"",'PNW Barge Rate'!F255,"")</f>
        <v/>
      </c>
      <c r="G230" s="41" t="str">
        <f>IF('PNW Barge Rate'!G255&lt;&gt;"",'PNW Barge Rate'!G255,"")</f>
        <v/>
      </c>
      <c r="H230" s="41" t="str">
        <f>IF('PNW Barge Rate'!H255&lt;&gt;"",'PNW Barge Rate'!H255,"")</f>
        <v/>
      </c>
      <c r="I230" s="41" t="str">
        <f>IF('PNW Barge Rate'!I255&lt;&gt;"",'PNW Barge Rate'!I255,"")</f>
        <v/>
      </c>
      <c r="J230" s="41" t="str">
        <f>IF('PNW Barge Rate'!J255&lt;&gt;"",'PNW Barge Rate'!J255,"")</f>
        <v/>
      </c>
      <c r="K230" s="41" t="str">
        <f>IF('PNW Barge Rate'!K255&lt;&gt;"",'PNW Barge Rate'!K255,"")</f>
        <v/>
      </c>
      <c r="L230" s="41" t="str">
        <f>IF('PNW Barge Rate'!L255&lt;&gt;"",'PNW Barge Rate'!L255,"")</f>
        <v/>
      </c>
      <c r="M230" s="41" t="str">
        <f>IF('PNW Barge Rate'!N255&lt;&gt;"",'PNW Barge Rate'!N255,"")</f>
        <v/>
      </c>
    </row>
    <row r="231" spans="1:13" x14ac:dyDescent="0.3">
      <c r="A231" s="3" t="str">
        <f>IF('PNW Barge Rate'!A256 &lt;&gt;"",'PNW Barge Rate'!A256,"")</f>
        <v/>
      </c>
      <c r="B231" s="41" t="str">
        <f>IF('PNW Barge Rate'!B256 &lt;&gt;"", 'PNW Barge Rate'!B256,"")</f>
        <v/>
      </c>
      <c r="C231" s="41" t="str">
        <f>IF('PNW Barge Rate'!C256&lt;&gt;"",'PNW Barge Rate'!C256,"")</f>
        <v/>
      </c>
      <c r="D231" s="41" t="str">
        <f>IF('PNW Barge Rate'!D256&lt;&gt;"",'PNW Barge Rate'!D256,"")</f>
        <v/>
      </c>
      <c r="E231" s="41" t="str">
        <f>IF('PNW Barge Rate'!E256&lt;&gt;"",'PNW Barge Rate'!E256,"")</f>
        <v/>
      </c>
      <c r="F231" s="41" t="str">
        <f>IF('PNW Barge Rate'!F256&lt;&gt;"",'PNW Barge Rate'!F256,"")</f>
        <v/>
      </c>
      <c r="G231" s="41" t="str">
        <f>IF('PNW Barge Rate'!G256&lt;&gt;"",'PNW Barge Rate'!G256,"")</f>
        <v/>
      </c>
      <c r="H231" s="41" t="str">
        <f>IF('PNW Barge Rate'!H256&lt;&gt;"",'PNW Barge Rate'!H256,"")</f>
        <v/>
      </c>
      <c r="I231" s="41" t="str">
        <f>IF('PNW Barge Rate'!I256&lt;&gt;"",'PNW Barge Rate'!I256,"")</f>
        <v/>
      </c>
      <c r="J231" s="41" t="str">
        <f>IF('PNW Barge Rate'!J256&lt;&gt;"",'PNW Barge Rate'!J256,"")</f>
        <v/>
      </c>
      <c r="K231" s="41" t="str">
        <f>IF('PNW Barge Rate'!K256&lt;&gt;"",'PNW Barge Rate'!K256,"")</f>
        <v/>
      </c>
      <c r="L231" s="41" t="str">
        <f>IF('PNW Barge Rate'!L256&lt;&gt;"",'PNW Barge Rate'!L256,"")</f>
        <v/>
      </c>
      <c r="M231" s="41" t="str">
        <f>IF('PNW Barge Rate'!N256&lt;&gt;"",'PNW Barge Rate'!N256,"")</f>
        <v/>
      </c>
    </row>
    <row r="232" spans="1:13" x14ac:dyDescent="0.3">
      <c r="A232" s="3" t="str">
        <f>IF('PNW Barge Rate'!A257 &lt;&gt;"",'PNW Barge Rate'!A257,"")</f>
        <v/>
      </c>
      <c r="B232" s="41" t="str">
        <f>IF('PNW Barge Rate'!B257 &lt;&gt;"", 'PNW Barge Rate'!B257,"")</f>
        <v/>
      </c>
      <c r="C232" s="41" t="str">
        <f>IF('PNW Barge Rate'!C257&lt;&gt;"",'PNW Barge Rate'!C257,"")</f>
        <v/>
      </c>
      <c r="D232" s="41" t="str">
        <f>IF('PNW Barge Rate'!D257&lt;&gt;"",'PNW Barge Rate'!D257,"")</f>
        <v/>
      </c>
      <c r="E232" s="41" t="str">
        <f>IF('PNW Barge Rate'!E257&lt;&gt;"",'PNW Barge Rate'!E257,"")</f>
        <v/>
      </c>
      <c r="F232" s="41" t="str">
        <f>IF('PNW Barge Rate'!F257&lt;&gt;"",'PNW Barge Rate'!F257,"")</f>
        <v/>
      </c>
      <c r="G232" s="41" t="str">
        <f>IF('PNW Barge Rate'!G257&lt;&gt;"",'PNW Barge Rate'!G257,"")</f>
        <v/>
      </c>
      <c r="H232" s="41" t="str">
        <f>IF('PNW Barge Rate'!H257&lt;&gt;"",'PNW Barge Rate'!H257,"")</f>
        <v/>
      </c>
      <c r="I232" s="41" t="str">
        <f>IF('PNW Barge Rate'!I257&lt;&gt;"",'PNW Barge Rate'!I257,"")</f>
        <v/>
      </c>
      <c r="J232" s="41" t="str">
        <f>IF('PNW Barge Rate'!J257&lt;&gt;"",'PNW Barge Rate'!J257,"")</f>
        <v/>
      </c>
      <c r="K232" s="41" t="str">
        <f>IF('PNW Barge Rate'!K257&lt;&gt;"",'PNW Barge Rate'!K257,"")</f>
        <v/>
      </c>
      <c r="L232" s="41" t="str">
        <f>IF('PNW Barge Rate'!L257&lt;&gt;"",'PNW Barge Rate'!L257,"")</f>
        <v/>
      </c>
      <c r="M232" s="41" t="str">
        <f>IF('PNW Barge Rate'!N257&lt;&gt;"",'PNW Barge Rate'!N257,"")</f>
        <v/>
      </c>
    </row>
    <row r="233" spans="1:13" x14ac:dyDescent="0.3">
      <c r="A233" s="3" t="str">
        <f>IF('PNW Barge Rate'!A258 &lt;&gt;"",'PNW Barge Rate'!A258,"")</f>
        <v/>
      </c>
      <c r="B233" s="41" t="str">
        <f>IF('PNW Barge Rate'!B258 &lt;&gt;"", 'PNW Barge Rate'!B258,"")</f>
        <v/>
      </c>
      <c r="C233" s="41" t="str">
        <f>IF('PNW Barge Rate'!C258&lt;&gt;"",'PNW Barge Rate'!C258,"")</f>
        <v/>
      </c>
      <c r="D233" s="41" t="str">
        <f>IF('PNW Barge Rate'!D258&lt;&gt;"",'PNW Barge Rate'!D258,"")</f>
        <v/>
      </c>
      <c r="E233" s="41" t="str">
        <f>IF('PNW Barge Rate'!E258&lt;&gt;"",'PNW Barge Rate'!E258,"")</f>
        <v/>
      </c>
      <c r="F233" s="41" t="str">
        <f>IF('PNW Barge Rate'!F258&lt;&gt;"",'PNW Barge Rate'!F258,"")</f>
        <v/>
      </c>
      <c r="G233" s="41" t="str">
        <f>IF('PNW Barge Rate'!G258&lt;&gt;"",'PNW Barge Rate'!G258,"")</f>
        <v/>
      </c>
      <c r="H233" s="41" t="str">
        <f>IF('PNW Barge Rate'!H258&lt;&gt;"",'PNW Barge Rate'!H258,"")</f>
        <v/>
      </c>
      <c r="I233" s="41" t="str">
        <f>IF('PNW Barge Rate'!I258&lt;&gt;"",'PNW Barge Rate'!I258,"")</f>
        <v/>
      </c>
      <c r="J233" s="41" t="str">
        <f>IF('PNW Barge Rate'!J258&lt;&gt;"",'PNW Barge Rate'!J258,"")</f>
        <v/>
      </c>
      <c r="K233" s="41" t="str">
        <f>IF('PNW Barge Rate'!K258&lt;&gt;"",'PNW Barge Rate'!K258,"")</f>
        <v/>
      </c>
      <c r="L233" s="41" t="str">
        <f>IF('PNW Barge Rate'!L258&lt;&gt;"",'PNW Barge Rate'!L258,"")</f>
        <v/>
      </c>
      <c r="M233" s="41" t="str">
        <f>IF('PNW Barge Rate'!N258&lt;&gt;"",'PNW Barge Rate'!N258,"")</f>
        <v/>
      </c>
    </row>
    <row r="234" spans="1:13" x14ac:dyDescent="0.3">
      <c r="A234" s="3" t="str">
        <f>IF('PNW Barge Rate'!A259 &lt;&gt;"",'PNW Barge Rate'!A259,"")</f>
        <v/>
      </c>
      <c r="B234" s="41" t="str">
        <f>IF('PNW Barge Rate'!B259 &lt;&gt;"", 'PNW Barge Rate'!B259,"")</f>
        <v/>
      </c>
      <c r="C234" s="41" t="str">
        <f>IF('PNW Barge Rate'!C259&lt;&gt;"",'PNW Barge Rate'!C259,"")</f>
        <v/>
      </c>
      <c r="D234" s="41" t="str">
        <f>IF('PNW Barge Rate'!D259&lt;&gt;"",'PNW Barge Rate'!D259,"")</f>
        <v/>
      </c>
      <c r="E234" s="41" t="str">
        <f>IF('PNW Barge Rate'!E259&lt;&gt;"",'PNW Barge Rate'!E259,"")</f>
        <v/>
      </c>
      <c r="F234" s="41" t="str">
        <f>IF('PNW Barge Rate'!F259&lt;&gt;"",'PNW Barge Rate'!F259,"")</f>
        <v/>
      </c>
      <c r="G234" s="41" t="str">
        <f>IF('PNW Barge Rate'!G259&lt;&gt;"",'PNW Barge Rate'!G259,"")</f>
        <v/>
      </c>
      <c r="H234" s="41" t="str">
        <f>IF('PNW Barge Rate'!H259&lt;&gt;"",'PNW Barge Rate'!H259,"")</f>
        <v/>
      </c>
      <c r="I234" s="41" t="str">
        <f>IF('PNW Barge Rate'!I259&lt;&gt;"",'PNW Barge Rate'!I259,"")</f>
        <v/>
      </c>
      <c r="J234" s="41" t="str">
        <f>IF('PNW Barge Rate'!J259&lt;&gt;"",'PNW Barge Rate'!J259,"")</f>
        <v/>
      </c>
      <c r="K234" s="41" t="str">
        <f>IF('PNW Barge Rate'!K259&lt;&gt;"",'PNW Barge Rate'!K259,"")</f>
        <v/>
      </c>
      <c r="L234" s="41" t="str">
        <f>IF('PNW Barge Rate'!L259&lt;&gt;"",'PNW Barge Rate'!L259,"")</f>
        <v/>
      </c>
      <c r="M234" s="41" t="str">
        <f>IF('PNW Barge Rate'!N259&lt;&gt;"",'PNW Barge Rate'!N259,"")</f>
        <v/>
      </c>
    </row>
    <row r="235" spans="1:13" x14ac:dyDescent="0.3">
      <c r="A235" s="3" t="str">
        <f>IF('PNW Barge Rate'!A260 &lt;&gt;"",'PNW Barge Rate'!A260,"")</f>
        <v/>
      </c>
      <c r="B235" s="41" t="str">
        <f>IF('PNW Barge Rate'!B260 &lt;&gt;"", 'PNW Barge Rate'!B260,"")</f>
        <v/>
      </c>
      <c r="C235" s="41" t="str">
        <f>IF('PNW Barge Rate'!C260&lt;&gt;"",'PNW Barge Rate'!C260,"")</f>
        <v/>
      </c>
      <c r="D235" s="41" t="str">
        <f>IF('PNW Barge Rate'!D260&lt;&gt;"",'PNW Barge Rate'!D260,"")</f>
        <v/>
      </c>
      <c r="E235" s="41" t="str">
        <f>IF('PNW Barge Rate'!E260&lt;&gt;"",'PNW Barge Rate'!E260,"")</f>
        <v/>
      </c>
      <c r="F235" s="41" t="str">
        <f>IF('PNW Barge Rate'!F260&lt;&gt;"",'PNW Barge Rate'!F260,"")</f>
        <v/>
      </c>
      <c r="G235" s="41" t="str">
        <f>IF('PNW Barge Rate'!G260&lt;&gt;"",'PNW Barge Rate'!G260,"")</f>
        <v/>
      </c>
      <c r="H235" s="41" t="str">
        <f>IF('PNW Barge Rate'!H260&lt;&gt;"",'PNW Barge Rate'!H260,"")</f>
        <v/>
      </c>
      <c r="I235" s="41" t="str">
        <f>IF('PNW Barge Rate'!I260&lt;&gt;"",'PNW Barge Rate'!I260,"")</f>
        <v/>
      </c>
      <c r="J235" s="41" t="str">
        <f>IF('PNW Barge Rate'!J260&lt;&gt;"",'PNW Barge Rate'!J260,"")</f>
        <v/>
      </c>
      <c r="K235" s="41" t="str">
        <f>IF('PNW Barge Rate'!K260&lt;&gt;"",'PNW Barge Rate'!K260,"")</f>
        <v/>
      </c>
      <c r="L235" s="41" t="str">
        <f>IF('PNW Barge Rate'!L260&lt;&gt;"",'PNW Barge Rate'!L260,"")</f>
        <v/>
      </c>
      <c r="M235" s="41" t="str">
        <f>IF('PNW Barge Rate'!N260&lt;&gt;"",'PNW Barge Rate'!N260,"")</f>
        <v/>
      </c>
    </row>
    <row r="236" spans="1:13" x14ac:dyDescent="0.3">
      <c r="A236" s="3" t="str">
        <f>IF('PNW Barge Rate'!A261 &lt;&gt;"",'PNW Barge Rate'!A261,"")</f>
        <v/>
      </c>
      <c r="B236" s="41" t="str">
        <f>IF('PNW Barge Rate'!B261 &lt;&gt;"", 'PNW Barge Rate'!B261,"")</f>
        <v/>
      </c>
      <c r="C236" s="41" t="str">
        <f>IF('PNW Barge Rate'!C261&lt;&gt;"",'PNW Barge Rate'!C261,"")</f>
        <v/>
      </c>
      <c r="D236" s="41" t="str">
        <f>IF('PNW Barge Rate'!D261&lt;&gt;"",'PNW Barge Rate'!D261,"")</f>
        <v/>
      </c>
      <c r="E236" s="41" t="str">
        <f>IF('PNW Barge Rate'!E261&lt;&gt;"",'PNW Barge Rate'!E261,"")</f>
        <v/>
      </c>
      <c r="F236" s="41" t="str">
        <f>IF('PNW Barge Rate'!F261&lt;&gt;"",'PNW Barge Rate'!F261,"")</f>
        <v/>
      </c>
      <c r="G236" s="41" t="str">
        <f>IF('PNW Barge Rate'!G261&lt;&gt;"",'PNW Barge Rate'!G261,"")</f>
        <v/>
      </c>
      <c r="H236" s="41" t="str">
        <f>IF('PNW Barge Rate'!H261&lt;&gt;"",'PNW Barge Rate'!H261,"")</f>
        <v/>
      </c>
      <c r="I236" s="41" t="str">
        <f>IF('PNW Barge Rate'!I261&lt;&gt;"",'PNW Barge Rate'!I261,"")</f>
        <v/>
      </c>
      <c r="J236" s="41" t="str">
        <f>IF('PNW Barge Rate'!J261&lt;&gt;"",'PNW Barge Rate'!J261,"")</f>
        <v/>
      </c>
      <c r="K236" s="41" t="str">
        <f>IF('PNW Barge Rate'!K261&lt;&gt;"",'PNW Barge Rate'!K261,"")</f>
        <v/>
      </c>
      <c r="L236" s="41" t="str">
        <f>IF('PNW Barge Rate'!L261&lt;&gt;"",'PNW Barge Rate'!L261,"")</f>
        <v/>
      </c>
      <c r="M236" s="41" t="str">
        <f>IF('PNW Barge Rate'!N261&lt;&gt;"",'PNW Barge Rate'!N261,"")</f>
        <v/>
      </c>
    </row>
    <row r="237" spans="1:13" x14ac:dyDescent="0.3">
      <c r="A237" s="3" t="str">
        <f>IF('PNW Barge Rate'!A262 &lt;&gt;"",'PNW Barge Rate'!A262,"")</f>
        <v/>
      </c>
      <c r="B237" s="41" t="str">
        <f>IF('PNW Barge Rate'!B262 &lt;&gt;"", 'PNW Barge Rate'!B262,"")</f>
        <v/>
      </c>
      <c r="C237" s="41" t="str">
        <f>IF('PNW Barge Rate'!C262&lt;&gt;"",'PNW Barge Rate'!C262,"")</f>
        <v/>
      </c>
      <c r="D237" s="41" t="str">
        <f>IF('PNW Barge Rate'!D262&lt;&gt;"",'PNW Barge Rate'!D262,"")</f>
        <v/>
      </c>
      <c r="E237" s="41" t="str">
        <f>IF('PNW Barge Rate'!E262&lt;&gt;"",'PNW Barge Rate'!E262,"")</f>
        <v/>
      </c>
      <c r="F237" s="41" t="str">
        <f>IF('PNW Barge Rate'!F262&lt;&gt;"",'PNW Barge Rate'!F262,"")</f>
        <v/>
      </c>
      <c r="G237" s="41" t="str">
        <f>IF('PNW Barge Rate'!G262&lt;&gt;"",'PNW Barge Rate'!G262,"")</f>
        <v/>
      </c>
      <c r="H237" s="41" t="str">
        <f>IF('PNW Barge Rate'!H262&lt;&gt;"",'PNW Barge Rate'!H262,"")</f>
        <v/>
      </c>
      <c r="I237" s="41" t="str">
        <f>IF('PNW Barge Rate'!I262&lt;&gt;"",'PNW Barge Rate'!I262,"")</f>
        <v/>
      </c>
      <c r="J237" s="41" t="str">
        <f>IF('PNW Barge Rate'!J262&lt;&gt;"",'PNW Barge Rate'!J262,"")</f>
        <v/>
      </c>
      <c r="K237" s="41" t="str">
        <f>IF('PNW Barge Rate'!K262&lt;&gt;"",'PNW Barge Rate'!K262,"")</f>
        <v/>
      </c>
      <c r="L237" s="41" t="str">
        <f>IF('PNW Barge Rate'!L262&lt;&gt;"",'PNW Barge Rate'!L262,"")</f>
        <v/>
      </c>
      <c r="M237" s="41" t="str">
        <f>IF('PNW Barge Rate'!N262&lt;&gt;"",'PNW Barge Rate'!N262,"")</f>
        <v/>
      </c>
    </row>
    <row r="238" spans="1:13" x14ac:dyDescent="0.3">
      <c r="A238" s="3" t="str">
        <f>IF('PNW Barge Rate'!A263 &lt;&gt;"",'PNW Barge Rate'!A263,"")</f>
        <v/>
      </c>
      <c r="B238" s="41" t="str">
        <f>IF('PNW Barge Rate'!B263 &lt;&gt;"", 'PNW Barge Rate'!B263,"")</f>
        <v/>
      </c>
      <c r="C238" s="41" t="str">
        <f>IF('PNW Barge Rate'!C263&lt;&gt;"",'PNW Barge Rate'!C263,"")</f>
        <v/>
      </c>
      <c r="D238" s="41" t="str">
        <f>IF('PNW Barge Rate'!D263&lt;&gt;"",'PNW Barge Rate'!D263,"")</f>
        <v/>
      </c>
      <c r="E238" s="41" t="str">
        <f>IF('PNW Barge Rate'!E263&lt;&gt;"",'PNW Barge Rate'!E263,"")</f>
        <v/>
      </c>
      <c r="F238" s="41" t="str">
        <f>IF('PNW Barge Rate'!F263&lt;&gt;"",'PNW Barge Rate'!F263,"")</f>
        <v/>
      </c>
      <c r="G238" s="41" t="str">
        <f>IF('PNW Barge Rate'!G263&lt;&gt;"",'PNW Barge Rate'!G263,"")</f>
        <v/>
      </c>
      <c r="H238" s="41" t="str">
        <f>IF('PNW Barge Rate'!H263&lt;&gt;"",'PNW Barge Rate'!H263,"")</f>
        <v/>
      </c>
      <c r="I238" s="41" t="str">
        <f>IF('PNW Barge Rate'!I263&lt;&gt;"",'PNW Barge Rate'!I263,"")</f>
        <v/>
      </c>
      <c r="J238" s="41" t="str">
        <f>IF('PNW Barge Rate'!J263&lt;&gt;"",'PNW Barge Rate'!J263,"")</f>
        <v/>
      </c>
      <c r="K238" s="41" t="str">
        <f>IF('PNW Barge Rate'!K263&lt;&gt;"",'PNW Barge Rate'!K263,"")</f>
        <v/>
      </c>
      <c r="L238" s="41" t="str">
        <f>IF('PNW Barge Rate'!L263&lt;&gt;"",'PNW Barge Rate'!L263,"")</f>
        <v/>
      </c>
      <c r="M238" s="41" t="str">
        <f>IF('PNW Barge Rate'!N263&lt;&gt;"",'PNW Barge Rate'!N263,"")</f>
        <v/>
      </c>
    </row>
    <row r="239" spans="1:13" x14ac:dyDescent="0.3">
      <c r="A239" s="3" t="str">
        <f>IF('PNW Barge Rate'!A264 &lt;&gt;"",'PNW Barge Rate'!A264,"")</f>
        <v/>
      </c>
      <c r="B239" s="41" t="str">
        <f>IF('PNW Barge Rate'!B264 &lt;&gt;"", 'PNW Barge Rate'!B264,"")</f>
        <v/>
      </c>
      <c r="C239" s="41" t="str">
        <f>IF('PNW Barge Rate'!C264&lt;&gt;"",'PNW Barge Rate'!C264,"")</f>
        <v/>
      </c>
      <c r="D239" s="41" t="str">
        <f>IF('PNW Barge Rate'!D264&lt;&gt;"",'PNW Barge Rate'!D264,"")</f>
        <v/>
      </c>
      <c r="E239" s="41" t="str">
        <f>IF('PNW Barge Rate'!E264&lt;&gt;"",'PNW Barge Rate'!E264,"")</f>
        <v/>
      </c>
      <c r="F239" s="41" t="str">
        <f>IF('PNW Barge Rate'!F264&lt;&gt;"",'PNW Barge Rate'!F264,"")</f>
        <v/>
      </c>
      <c r="G239" s="41" t="str">
        <f>IF('PNW Barge Rate'!G264&lt;&gt;"",'PNW Barge Rate'!G264,"")</f>
        <v/>
      </c>
      <c r="H239" s="41" t="str">
        <f>IF('PNW Barge Rate'!H264&lt;&gt;"",'PNW Barge Rate'!H264,"")</f>
        <v/>
      </c>
      <c r="I239" s="41" t="str">
        <f>IF('PNW Barge Rate'!I264&lt;&gt;"",'PNW Barge Rate'!I264,"")</f>
        <v/>
      </c>
      <c r="J239" s="41" t="str">
        <f>IF('PNW Barge Rate'!J264&lt;&gt;"",'PNW Barge Rate'!J264,"")</f>
        <v/>
      </c>
      <c r="K239" s="41" t="str">
        <f>IF('PNW Barge Rate'!K264&lt;&gt;"",'PNW Barge Rate'!K264,"")</f>
        <v/>
      </c>
      <c r="L239" s="41" t="str">
        <f>IF('PNW Barge Rate'!L264&lt;&gt;"",'PNW Barge Rate'!L264,"")</f>
        <v/>
      </c>
      <c r="M239" s="41" t="str">
        <f>IF('PNW Barge Rate'!N264&lt;&gt;"",'PNW Barge Rate'!N264,"")</f>
        <v/>
      </c>
    </row>
    <row r="240" spans="1:13" x14ac:dyDescent="0.3">
      <c r="A240" s="3" t="str">
        <f>IF('PNW Barge Rate'!A265 &lt;&gt;"",'PNW Barge Rate'!A265,"")</f>
        <v/>
      </c>
      <c r="B240" s="41" t="str">
        <f>IF('PNW Barge Rate'!B265 &lt;&gt;"", 'PNW Barge Rate'!B265,"")</f>
        <v/>
      </c>
      <c r="C240" s="41" t="str">
        <f>IF('PNW Barge Rate'!C265&lt;&gt;"",'PNW Barge Rate'!C265,"")</f>
        <v/>
      </c>
      <c r="D240" s="41" t="str">
        <f>IF('PNW Barge Rate'!D265&lt;&gt;"",'PNW Barge Rate'!D265,"")</f>
        <v/>
      </c>
      <c r="E240" s="41" t="str">
        <f>IF('PNW Barge Rate'!E265&lt;&gt;"",'PNW Barge Rate'!E265,"")</f>
        <v/>
      </c>
      <c r="F240" s="41" t="str">
        <f>IF('PNW Barge Rate'!F265&lt;&gt;"",'PNW Barge Rate'!F265,"")</f>
        <v/>
      </c>
      <c r="G240" s="41" t="str">
        <f>IF('PNW Barge Rate'!G265&lt;&gt;"",'PNW Barge Rate'!G265,"")</f>
        <v/>
      </c>
      <c r="H240" s="41" t="str">
        <f>IF('PNW Barge Rate'!H265&lt;&gt;"",'PNW Barge Rate'!H265,"")</f>
        <v/>
      </c>
      <c r="I240" s="41" t="str">
        <f>IF('PNW Barge Rate'!I265&lt;&gt;"",'PNW Barge Rate'!I265,"")</f>
        <v/>
      </c>
      <c r="J240" s="41" t="str">
        <f>IF('PNW Barge Rate'!J265&lt;&gt;"",'PNW Barge Rate'!J265,"")</f>
        <v/>
      </c>
      <c r="K240" s="41" t="str">
        <f>IF('PNW Barge Rate'!K265&lt;&gt;"",'PNW Barge Rate'!K265,"")</f>
        <v/>
      </c>
      <c r="L240" s="41" t="str">
        <f>IF('PNW Barge Rate'!L265&lt;&gt;"",'PNW Barge Rate'!L265,"")</f>
        <v/>
      </c>
      <c r="M240" s="41" t="str">
        <f>IF('PNW Barge Rate'!N265&lt;&gt;"",'PNW Barge Rate'!N265,"")</f>
        <v/>
      </c>
    </row>
    <row r="241" spans="1:13" x14ac:dyDescent="0.3">
      <c r="A241" s="3" t="str">
        <f>IF('PNW Barge Rate'!A266 &lt;&gt;"",'PNW Barge Rate'!A266,"")</f>
        <v/>
      </c>
      <c r="B241" s="41" t="str">
        <f>IF('PNW Barge Rate'!B266 &lt;&gt;"", 'PNW Barge Rate'!B266,"")</f>
        <v/>
      </c>
      <c r="C241" s="41" t="str">
        <f>IF('PNW Barge Rate'!C266&lt;&gt;"",'PNW Barge Rate'!C266,"")</f>
        <v/>
      </c>
      <c r="D241" s="41" t="str">
        <f>IF('PNW Barge Rate'!D266&lt;&gt;"",'PNW Barge Rate'!D266,"")</f>
        <v/>
      </c>
      <c r="E241" s="41" t="str">
        <f>IF('PNW Barge Rate'!E266&lt;&gt;"",'PNW Barge Rate'!E266,"")</f>
        <v/>
      </c>
      <c r="F241" s="41" t="str">
        <f>IF('PNW Barge Rate'!F266&lt;&gt;"",'PNW Barge Rate'!F266,"")</f>
        <v/>
      </c>
      <c r="G241" s="41" t="str">
        <f>IF('PNW Barge Rate'!G266&lt;&gt;"",'PNW Barge Rate'!G266,"")</f>
        <v/>
      </c>
      <c r="H241" s="41" t="str">
        <f>IF('PNW Barge Rate'!H266&lt;&gt;"",'PNW Barge Rate'!H266,"")</f>
        <v/>
      </c>
      <c r="I241" s="41" t="str">
        <f>IF('PNW Barge Rate'!I266&lt;&gt;"",'PNW Barge Rate'!I266,"")</f>
        <v/>
      </c>
      <c r="J241" s="41" t="str">
        <f>IF('PNW Barge Rate'!J266&lt;&gt;"",'PNW Barge Rate'!J266,"")</f>
        <v/>
      </c>
      <c r="K241" s="41" t="str">
        <f>IF('PNW Barge Rate'!K266&lt;&gt;"",'PNW Barge Rate'!K266,"")</f>
        <v/>
      </c>
      <c r="L241" s="41" t="str">
        <f>IF('PNW Barge Rate'!L266&lt;&gt;"",'PNW Barge Rate'!L266,"")</f>
        <v/>
      </c>
      <c r="M241" s="41" t="str">
        <f>IF('PNW Barge Rate'!N266&lt;&gt;"",'PNW Barge Rate'!N266,"")</f>
        <v/>
      </c>
    </row>
    <row r="242" spans="1:13" x14ac:dyDescent="0.3">
      <c r="A242" s="3" t="str">
        <f>IF('PNW Barge Rate'!A267 &lt;&gt;"",'PNW Barge Rate'!A267,"")</f>
        <v/>
      </c>
      <c r="B242" s="41" t="str">
        <f>IF('PNW Barge Rate'!B267 &lt;&gt;"", 'PNW Barge Rate'!B267,"")</f>
        <v/>
      </c>
      <c r="C242" s="41" t="str">
        <f>IF('PNW Barge Rate'!C267&lt;&gt;"",'PNW Barge Rate'!C267,"")</f>
        <v/>
      </c>
      <c r="D242" s="41" t="str">
        <f>IF('PNW Barge Rate'!D267&lt;&gt;"",'PNW Barge Rate'!D267,"")</f>
        <v/>
      </c>
      <c r="E242" s="41" t="str">
        <f>IF('PNW Barge Rate'!E267&lt;&gt;"",'PNW Barge Rate'!E267,"")</f>
        <v/>
      </c>
      <c r="F242" s="41" t="str">
        <f>IF('PNW Barge Rate'!F267&lt;&gt;"",'PNW Barge Rate'!F267,"")</f>
        <v/>
      </c>
      <c r="G242" s="41" t="str">
        <f>IF('PNW Barge Rate'!G267&lt;&gt;"",'PNW Barge Rate'!G267,"")</f>
        <v/>
      </c>
      <c r="H242" s="41" t="str">
        <f>IF('PNW Barge Rate'!H267&lt;&gt;"",'PNW Barge Rate'!H267,"")</f>
        <v/>
      </c>
      <c r="I242" s="41" t="str">
        <f>IF('PNW Barge Rate'!I267&lt;&gt;"",'PNW Barge Rate'!I267,"")</f>
        <v/>
      </c>
      <c r="J242" s="41" t="str">
        <f>IF('PNW Barge Rate'!J267&lt;&gt;"",'PNW Barge Rate'!J267,"")</f>
        <v/>
      </c>
      <c r="K242" s="41" t="str">
        <f>IF('PNW Barge Rate'!K267&lt;&gt;"",'PNW Barge Rate'!K267,"")</f>
        <v/>
      </c>
      <c r="L242" s="41" t="str">
        <f>IF('PNW Barge Rate'!L267&lt;&gt;"",'PNW Barge Rate'!L267,"")</f>
        <v/>
      </c>
      <c r="M242" s="41" t="str">
        <f>IF('PNW Barge Rate'!N267&lt;&gt;"",'PNW Barge Rate'!N267,"")</f>
        <v/>
      </c>
    </row>
    <row r="243" spans="1:13" x14ac:dyDescent="0.3">
      <c r="A243" s="3" t="str">
        <f>IF('PNW Barge Rate'!A268 &lt;&gt;"",'PNW Barge Rate'!A268,"")</f>
        <v/>
      </c>
      <c r="B243" s="41" t="str">
        <f>IF('PNW Barge Rate'!B268 &lt;&gt;"", 'PNW Barge Rate'!B268,"")</f>
        <v/>
      </c>
      <c r="C243" s="41" t="str">
        <f>IF('PNW Barge Rate'!C268&lt;&gt;"",'PNW Barge Rate'!C268,"")</f>
        <v/>
      </c>
      <c r="D243" s="41" t="str">
        <f>IF('PNW Barge Rate'!D268&lt;&gt;"",'PNW Barge Rate'!D268,"")</f>
        <v/>
      </c>
      <c r="E243" s="41" t="str">
        <f>IF('PNW Barge Rate'!E268&lt;&gt;"",'PNW Barge Rate'!E268,"")</f>
        <v/>
      </c>
      <c r="F243" s="41" t="str">
        <f>IF('PNW Barge Rate'!F268&lt;&gt;"",'PNW Barge Rate'!F268,"")</f>
        <v/>
      </c>
      <c r="G243" s="41" t="str">
        <f>IF('PNW Barge Rate'!G268&lt;&gt;"",'PNW Barge Rate'!G268,"")</f>
        <v/>
      </c>
      <c r="H243" s="41" t="str">
        <f>IF('PNW Barge Rate'!H268&lt;&gt;"",'PNW Barge Rate'!H268,"")</f>
        <v/>
      </c>
      <c r="I243" s="41" t="str">
        <f>IF('PNW Barge Rate'!I268&lt;&gt;"",'PNW Barge Rate'!I268,"")</f>
        <v/>
      </c>
      <c r="J243" s="41" t="str">
        <f>IF('PNW Barge Rate'!J268&lt;&gt;"",'PNW Barge Rate'!J268,"")</f>
        <v/>
      </c>
      <c r="K243" s="41" t="str">
        <f>IF('PNW Barge Rate'!K268&lt;&gt;"",'PNW Barge Rate'!K268,"")</f>
        <v/>
      </c>
      <c r="L243" s="41" t="str">
        <f>IF('PNW Barge Rate'!L268&lt;&gt;"",'PNW Barge Rate'!L268,"")</f>
        <v/>
      </c>
      <c r="M243" s="41" t="str">
        <f>IF('PNW Barge Rate'!N268&lt;&gt;"",'PNW Barge Rate'!N268,"")</f>
        <v/>
      </c>
    </row>
    <row r="244" spans="1:13" x14ac:dyDescent="0.3">
      <c r="A244" s="3" t="str">
        <f>IF('PNW Barge Rate'!A269 &lt;&gt;"",'PNW Barge Rate'!A269,"")</f>
        <v/>
      </c>
      <c r="B244" s="41" t="str">
        <f>IF('PNW Barge Rate'!B269 &lt;&gt;"", 'PNW Barge Rate'!B269,"")</f>
        <v/>
      </c>
      <c r="C244" s="41" t="str">
        <f>IF('PNW Barge Rate'!C269&lt;&gt;"",'PNW Barge Rate'!C269,"")</f>
        <v/>
      </c>
      <c r="D244" s="41" t="str">
        <f>IF('PNW Barge Rate'!D269&lt;&gt;"",'PNW Barge Rate'!D269,"")</f>
        <v/>
      </c>
      <c r="E244" s="41" t="str">
        <f>IF('PNW Barge Rate'!E269&lt;&gt;"",'PNW Barge Rate'!E269,"")</f>
        <v/>
      </c>
      <c r="F244" s="41" t="str">
        <f>IF('PNW Barge Rate'!F269&lt;&gt;"",'PNW Barge Rate'!F269,"")</f>
        <v/>
      </c>
      <c r="G244" s="41" t="str">
        <f>IF('PNW Barge Rate'!G269&lt;&gt;"",'PNW Barge Rate'!G269,"")</f>
        <v/>
      </c>
      <c r="H244" s="41" t="str">
        <f>IF('PNW Barge Rate'!H269&lt;&gt;"",'PNW Barge Rate'!H269,"")</f>
        <v/>
      </c>
      <c r="I244" s="41" t="str">
        <f>IF('PNW Barge Rate'!I269&lt;&gt;"",'PNW Barge Rate'!I269,"")</f>
        <v/>
      </c>
      <c r="J244" s="41" t="str">
        <f>IF('PNW Barge Rate'!J269&lt;&gt;"",'PNW Barge Rate'!J269,"")</f>
        <v/>
      </c>
      <c r="K244" s="41" t="str">
        <f>IF('PNW Barge Rate'!K269&lt;&gt;"",'PNW Barge Rate'!K269,"")</f>
        <v/>
      </c>
      <c r="L244" s="41" t="str">
        <f>IF('PNW Barge Rate'!L269&lt;&gt;"",'PNW Barge Rate'!L269,"")</f>
        <v/>
      </c>
      <c r="M244" s="41" t="str">
        <f>IF('PNW Barge Rate'!N269&lt;&gt;"",'PNW Barge Rate'!N269,"")</f>
        <v/>
      </c>
    </row>
    <row r="245" spans="1:13" x14ac:dyDescent="0.3">
      <c r="A245" s="3" t="str">
        <f>IF('PNW Barge Rate'!A270 &lt;&gt;"",'PNW Barge Rate'!A270,"")</f>
        <v/>
      </c>
      <c r="B245" s="41" t="str">
        <f>IF('PNW Barge Rate'!B270 &lt;&gt;"", 'PNW Barge Rate'!B270,"")</f>
        <v/>
      </c>
      <c r="C245" s="41" t="str">
        <f>IF('PNW Barge Rate'!C270&lt;&gt;"",'PNW Barge Rate'!C270,"")</f>
        <v/>
      </c>
      <c r="D245" s="41" t="str">
        <f>IF('PNW Barge Rate'!D270&lt;&gt;"",'PNW Barge Rate'!D270,"")</f>
        <v/>
      </c>
      <c r="E245" s="41" t="str">
        <f>IF('PNW Barge Rate'!E270&lt;&gt;"",'PNW Barge Rate'!E270,"")</f>
        <v/>
      </c>
      <c r="F245" s="41" t="str">
        <f>IF('PNW Barge Rate'!F270&lt;&gt;"",'PNW Barge Rate'!F270,"")</f>
        <v/>
      </c>
      <c r="G245" s="41" t="str">
        <f>IF('PNW Barge Rate'!G270&lt;&gt;"",'PNW Barge Rate'!G270,"")</f>
        <v/>
      </c>
      <c r="H245" s="41" t="str">
        <f>IF('PNW Barge Rate'!H270&lt;&gt;"",'PNW Barge Rate'!H270,"")</f>
        <v/>
      </c>
      <c r="I245" s="41" t="str">
        <f>IF('PNW Barge Rate'!I270&lt;&gt;"",'PNW Barge Rate'!I270,"")</f>
        <v/>
      </c>
      <c r="J245" s="41" t="str">
        <f>IF('PNW Barge Rate'!J270&lt;&gt;"",'PNW Barge Rate'!J270,"")</f>
        <v/>
      </c>
      <c r="K245" s="41" t="str">
        <f>IF('PNW Barge Rate'!K270&lt;&gt;"",'PNW Barge Rate'!K270,"")</f>
        <v/>
      </c>
      <c r="L245" s="41" t="str">
        <f>IF('PNW Barge Rate'!L270&lt;&gt;"",'PNW Barge Rate'!L270,"")</f>
        <v/>
      </c>
      <c r="M245" s="41" t="str">
        <f>IF('PNW Barge Rate'!N270&lt;&gt;"",'PNW Barge Rate'!N270,"")</f>
        <v/>
      </c>
    </row>
    <row r="246" spans="1:13" x14ac:dyDescent="0.3">
      <c r="A246" s="3" t="str">
        <f>IF('PNW Barge Rate'!A271 &lt;&gt;"",'PNW Barge Rate'!A271,"")</f>
        <v/>
      </c>
      <c r="B246" s="41" t="str">
        <f>IF('PNW Barge Rate'!B271 &lt;&gt;"", 'PNW Barge Rate'!B271,"")</f>
        <v/>
      </c>
      <c r="C246" s="41" t="str">
        <f>IF('PNW Barge Rate'!C271&lt;&gt;"",'PNW Barge Rate'!C271,"")</f>
        <v/>
      </c>
      <c r="D246" s="41" t="str">
        <f>IF('PNW Barge Rate'!D271&lt;&gt;"",'PNW Barge Rate'!D271,"")</f>
        <v/>
      </c>
      <c r="E246" s="41" t="str">
        <f>IF('PNW Barge Rate'!E271&lt;&gt;"",'PNW Barge Rate'!E271,"")</f>
        <v/>
      </c>
      <c r="F246" s="41" t="str">
        <f>IF('PNW Barge Rate'!F271&lt;&gt;"",'PNW Barge Rate'!F271,"")</f>
        <v/>
      </c>
      <c r="G246" s="41" t="str">
        <f>IF('PNW Barge Rate'!G271&lt;&gt;"",'PNW Barge Rate'!G271,"")</f>
        <v/>
      </c>
      <c r="H246" s="41" t="str">
        <f>IF('PNW Barge Rate'!H271&lt;&gt;"",'PNW Barge Rate'!H271,"")</f>
        <v/>
      </c>
      <c r="I246" s="41" t="str">
        <f>IF('PNW Barge Rate'!I271&lt;&gt;"",'PNW Barge Rate'!I271,"")</f>
        <v/>
      </c>
      <c r="J246" s="41" t="str">
        <f>IF('PNW Barge Rate'!J271&lt;&gt;"",'PNW Barge Rate'!J271,"")</f>
        <v/>
      </c>
      <c r="K246" s="41" t="str">
        <f>IF('PNW Barge Rate'!K271&lt;&gt;"",'PNW Barge Rate'!K271,"")</f>
        <v/>
      </c>
      <c r="L246" s="41" t="str">
        <f>IF('PNW Barge Rate'!L271&lt;&gt;"",'PNW Barge Rate'!L271,"")</f>
        <v/>
      </c>
      <c r="M246" s="41" t="str">
        <f>IF('PNW Barge Rate'!N271&lt;&gt;"",'PNW Barge Rate'!N271,"")</f>
        <v/>
      </c>
    </row>
    <row r="247" spans="1:13" x14ac:dyDescent="0.3">
      <c r="A247" s="3" t="str">
        <f>IF('PNW Barge Rate'!A272 &lt;&gt;"",'PNW Barge Rate'!A272,"")</f>
        <v/>
      </c>
      <c r="B247" s="41" t="str">
        <f>IF('PNW Barge Rate'!B272 &lt;&gt;"", 'PNW Barge Rate'!B272,"")</f>
        <v/>
      </c>
      <c r="C247" s="41" t="str">
        <f>IF('PNW Barge Rate'!C272&lt;&gt;"",'PNW Barge Rate'!C272,"")</f>
        <v/>
      </c>
      <c r="D247" s="41" t="str">
        <f>IF('PNW Barge Rate'!D272&lt;&gt;"",'PNW Barge Rate'!D272,"")</f>
        <v/>
      </c>
      <c r="E247" s="41" t="str">
        <f>IF('PNW Barge Rate'!E272&lt;&gt;"",'PNW Barge Rate'!E272,"")</f>
        <v/>
      </c>
      <c r="F247" s="41" t="str">
        <f>IF('PNW Barge Rate'!F272&lt;&gt;"",'PNW Barge Rate'!F272,"")</f>
        <v/>
      </c>
      <c r="G247" s="41" t="str">
        <f>IF('PNW Barge Rate'!G272&lt;&gt;"",'PNW Barge Rate'!G272,"")</f>
        <v/>
      </c>
      <c r="H247" s="41" t="str">
        <f>IF('PNW Barge Rate'!H272&lt;&gt;"",'PNW Barge Rate'!H272,"")</f>
        <v/>
      </c>
      <c r="I247" s="41" t="str">
        <f>IF('PNW Barge Rate'!I272&lt;&gt;"",'PNW Barge Rate'!I272,"")</f>
        <v/>
      </c>
      <c r="J247" s="41" t="str">
        <f>IF('PNW Barge Rate'!J272&lt;&gt;"",'PNW Barge Rate'!J272,"")</f>
        <v/>
      </c>
      <c r="K247" s="41" t="str">
        <f>IF('PNW Barge Rate'!K272&lt;&gt;"",'PNW Barge Rate'!K272,"")</f>
        <v/>
      </c>
      <c r="L247" s="41" t="str">
        <f>IF('PNW Barge Rate'!L272&lt;&gt;"",'PNW Barge Rate'!L272,"")</f>
        <v/>
      </c>
      <c r="M247" s="41" t="str">
        <f>IF('PNW Barge Rate'!N272&lt;&gt;"",'PNW Barge Rate'!N272,"")</f>
        <v/>
      </c>
    </row>
    <row r="248" spans="1:13" x14ac:dyDescent="0.3">
      <c r="A248" s="3" t="str">
        <f>IF('PNW Barge Rate'!A273 &lt;&gt;"",'PNW Barge Rate'!A273,"")</f>
        <v/>
      </c>
      <c r="B248" s="41" t="str">
        <f>IF('PNW Barge Rate'!B273 &lt;&gt;"", 'PNW Barge Rate'!B273,"")</f>
        <v/>
      </c>
      <c r="C248" s="41" t="str">
        <f>IF('PNW Barge Rate'!C273&lt;&gt;"",'PNW Barge Rate'!C273,"")</f>
        <v/>
      </c>
      <c r="D248" s="41" t="str">
        <f>IF('PNW Barge Rate'!D273&lt;&gt;"",'PNW Barge Rate'!D273,"")</f>
        <v/>
      </c>
      <c r="E248" s="41" t="str">
        <f>IF('PNW Barge Rate'!E273&lt;&gt;"",'PNW Barge Rate'!E273,"")</f>
        <v/>
      </c>
      <c r="F248" s="41" t="str">
        <f>IF('PNW Barge Rate'!F273&lt;&gt;"",'PNW Barge Rate'!F273,"")</f>
        <v/>
      </c>
      <c r="G248" s="41" t="str">
        <f>IF('PNW Barge Rate'!G273&lt;&gt;"",'PNW Barge Rate'!G273,"")</f>
        <v/>
      </c>
      <c r="H248" s="41" t="str">
        <f>IF('PNW Barge Rate'!H273&lt;&gt;"",'PNW Barge Rate'!H273,"")</f>
        <v/>
      </c>
      <c r="I248" s="41" t="str">
        <f>IF('PNW Barge Rate'!I273&lt;&gt;"",'PNW Barge Rate'!I273,"")</f>
        <v/>
      </c>
      <c r="J248" s="41" t="str">
        <f>IF('PNW Barge Rate'!J273&lt;&gt;"",'PNW Barge Rate'!J273,"")</f>
        <v/>
      </c>
      <c r="K248" s="41" t="str">
        <f>IF('PNW Barge Rate'!K273&lt;&gt;"",'PNW Barge Rate'!K273,"")</f>
        <v/>
      </c>
      <c r="L248" s="41" t="str">
        <f>IF('PNW Barge Rate'!L273&lt;&gt;"",'PNW Barge Rate'!L273,"")</f>
        <v/>
      </c>
      <c r="M248" s="41" t="str">
        <f>IF('PNW Barge Rate'!N273&lt;&gt;"",'PNW Barge Rate'!N273,"")</f>
        <v/>
      </c>
    </row>
    <row r="249" spans="1:13" x14ac:dyDescent="0.3">
      <c r="A249" s="3" t="str">
        <f>IF('PNW Barge Rate'!A274 &lt;&gt;"",'PNW Barge Rate'!A274,"")</f>
        <v/>
      </c>
      <c r="B249" s="41" t="str">
        <f>IF('PNW Barge Rate'!B274 &lt;&gt;"", 'PNW Barge Rate'!B274,"")</f>
        <v/>
      </c>
      <c r="C249" s="41" t="str">
        <f>IF('PNW Barge Rate'!C274&lt;&gt;"",'PNW Barge Rate'!C274,"")</f>
        <v/>
      </c>
      <c r="D249" s="41" t="str">
        <f>IF('PNW Barge Rate'!D274&lt;&gt;"",'PNW Barge Rate'!D274,"")</f>
        <v/>
      </c>
      <c r="E249" s="41" t="str">
        <f>IF('PNW Barge Rate'!E274&lt;&gt;"",'PNW Barge Rate'!E274,"")</f>
        <v/>
      </c>
      <c r="F249" s="41" t="str">
        <f>IF('PNW Barge Rate'!F274&lt;&gt;"",'PNW Barge Rate'!F274,"")</f>
        <v/>
      </c>
      <c r="G249" s="41" t="str">
        <f>IF('PNW Barge Rate'!G274&lt;&gt;"",'PNW Barge Rate'!G274,"")</f>
        <v/>
      </c>
      <c r="H249" s="41" t="str">
        <f>IF('PNW Barge Rate'!H274&lt;&gt;"",'PNW Barge Rate'!H274,"")</f>
        <v/>
      </c>
      <c r="I249" s="41" t="str">
        <f>IF('PNW Barge Rate'!I274&lt;&gt;"",'PNW Barge Rate'!I274,"")</f>
        <v/>
      </c>
      <c r="J249" s="41" t="str">
        <f>IF('PNW Barge Rate'!J274&lt;&gt;"",'PNW Barge Rate'!J274,"")</f>
        <v/>
      </c>
      <c r="K249" s="41" t="str">
        <f>IF('PNW Barge Rate'!K274&lt;&gt;"",'PNW Barge Rate'!K274,"")</f>
        <v/>
      </c>
      <c r="L249" s="41" t="str">
        <f>IF('PNW Barge Rate'!L274&lt;&gt;"",'PNW Barge Rate'!L274,"")</f>
        <v/>
      </c>
      <c r="M249" s="41" t="str">
        <f>IF('PNW Barge Rate'!N274&lt;&gt;"",'PNW Barge Rate'!N274,"")</f>
        <v/>
      </c>
    </row>
    <row r="250" spans="1:13" x14ac:dyDescent="0.3">
      <c r="A250" s="3" t="str">
        <f>IF('PNW Barge Rate'!A275 &lt;&gt;"",'PNW Barge Rate'!A275,"")</f>
        <v/>
      </c>
      <c r="B250" s="41" t="str">
        <f>IF('PNW Barge Rate'!B275 &lt;&gt;"", 'PNW Barge Rate'!B275,"")</f>
        <v/>
      </c>
      <c r="C250" s="41" t="str">
        <f>IF('PNW Barge Rate'!C275&lt;&gt;"",'PNW Barge Rate'!C275,"")</f>
        <v/>
      </c>
      <c r="D250" s="41" t="str">
        <f>IF('PNW Barge Rate'!D275&lt;&gt;"",'PNW Barge Rate'!D275,"")</f>
        <v/>
      </c>
      <c r="E250" s="41" t="str">
        <f>IF('PNW Barge Rate'!E275&lt;&gt;"",'PNW Barge Rate'!E275,"")</f>
        <v/>
      </c>
      <c r="F250" s="41" t="str">
        <f>IF('PNW Barge Rate'!F275&lt;&gt;"",'PNW Barge Rate'!F275,"")</f>
        <v/>
      </c>
      <c r="G250" s="41" t="str">
        <f>IF('PNW Barge Rate'!G275&lt;&gt;"",'PNW Barge Rate'!G275,"")</f>
        <v/>
      </c>
      <c r="H250" s="41" t="str">
        <f>IF('PNW Barge Rate'!H275&lt;&gt;"",'PNW Barge Rate'!H275,"")</f>
        <v/>
      </c>
      <c r="I250" s="41" t="str">
        <f>IF('PNW Barge Rate'!I275&lt;&gt;"",'PNW Barge Rate'!I275,"")</f>
        <v/>
      </c>
      <c r="J250" s="41" t="str">
        <f>IF('PNW Barge Rate'!J275&lt;&gt;"",'PNW Barge Rate'!J275,"")</f>
        <v/>
      </c>
      <c r="K250" s="41" t="str">
        <f>IF('PNW Barge Rate'!K275&lt;&gt;"",'PNW Barge Rate'!K275,"")</f>
        <v/>
      </c>
      <c r="L250" s="41" t="str">
        <f>IF('PNW Barge Rate'!L275&lt;&gt;"",'PNW Barge Rate'!L275,"")</f>
        <v/>
      </c>
      <c r="M250" s="41" t="str">
        <f>IF('PNW Barge Rate'!N275&lt;&gt;"",'PNW Barge Rate'!N275,"")</f>
        <v/>
      </c>
    </row>
    <row r="251" spans="1:13" x14ac:dyDescent="0.3">
      <c r="A251" s="3" t="str">
        <f>IF('PNW Barge Rate'!A276 &lt;&gt;"",'PNW Barge Rate'!A276,"")</f>
        <v/>
      </c>
      <c r="B251" s="41" t="str">
        <f>IF('PNW Barge Rate'!B276 &lt;&gt;"", 'PNW Barge Rate'!B276,"")</f>
        <v/>
      </c>
      <c r="C251" s="41" t="str">
        <f>IF('PNW Barge Rate'!C276&lt;&gt;"",'PNW Barge Rate'!C276,"")</f>
        <v/>
      </c>
      <c r="D251" s="41" t="str">
        <f>IF('PNW Barge Rate'!D276&lt;&gt;"",'PNW Barge Rate'!D276,"")</f>
        <v/>
      </c>
      <c r="E251" s="41" t="str">
        <f>IF('PNW Barge Rate'!E276&lt;&gt;"",'PNW Barge Rate'!E276,"")</f>
        <v/>
      </c>
      <c r="F251" s="41" t="str">
        <f>IF('PNW Barge Rate'!F276&lt;&gt;"",'PNW Barge Rate'!F276,"")</f>
        <v/>
      </c>
      <c r="G251" s="41" t="str">
        <f>IF('PNW Barge Rate'!G276&lt;&gt;"",'PNW Barge Rate'!G276,"")</f>
        <v/>
      </c>
      <c r="H251" s="41" t="str">
        <f>IF('PNW Barge Rate'!H276&lt;&gt;"",'PNW Barge Rate'!H276,"")</f>
        <v/>
      </c>
      <c r="I251" s="41" t="str">
        <f>IF('PNW Barge Rate'!I276&lt;&gt;"",'PNW Barge Rate'!I276,"")</f>
        <v/>
      </c>
      <c r="J251" s="41" t="str">
        <f>IF('PNW Barge Rate'!J276&lt;&gt;"",'PNW Barge Rate'!J276,"")</f>
        <v/>
      </c>
      <c r="K251" s="41" t="str">
        <f>IF('PNW Barge Rate'!K276&lt;&gt;"",'PNW Barge Rate'!K276,"")</f>
        <v/>
      </c>
      <c r="L251" s="41" t="str">
        <f>IF('PNW Barge Rate'!L276&lt;&gt;"",'PNW Barge Rate'!L276,"")</f>
        <v/>
      </c>
      <c r="M251" s="41" t="str">
        <f>IF('PNW Barge Rate'!N276&lt;&gt;"",'PNW Barge Rate'!N276,"")</f>
        <v/>
      </c>
    </row>
    <row r="252" spans="1:13" x14ac:dyDescent="0.3">
      <c r="A252" s="3" t="str">
        <f>IF('PNW Barge Rate'!A277 &lt;&gt;"",'PNW Barge Rate'!A277,"")</f>
        <v/>
      </c>
      <c r="B252" s="41" t="str">
        <f>IF('PNW Barge Rate'!B277 &lt;&gt;"", 'PNW Barge Rate'!B277,"")</f>
        <v/>
      </c>
      <c r="C252" s="41" t="str">
        <f>IF('PNW Barge Rate'!C277&lt;&gt;"",'PNW Barge Rate'!C277,"")</f>
        <v/>
      </c>
      <c r="D252" s="41" t="str">
        <f>IF('PNW Barge Rate'!D277&lt;&gt;"",'PNW Barge Rate'!D277,"")</f>
        <v/>
      </c>
      <c r="E252" s="41" t="str">
        <f>IF('PNW Barge Rate'!E277&lt;&gt;"",'PNW Barge Rate'!E277,"")</f>
        <v/>
      </c>
      <c r="F252" s="41" t="str">
        <f>IF('PNW Barge Rate'!F277&lt;&gt;"",'PNW Barge Rate'!F277,"")</f>
        <v/>
      </c>
      <c r="G252" s="41" t="str">
        <f>IF('PNW Barge Rate'!G277&lt;&gt;"",'PNW Barge Rate'!G277,"")</f>
        <v/>
      </c>
      <c r="H252" s="41" t="str">
        <f>IF('PNW Barge Rate'!H277&lt;&gt;"",'PNW Barge Rate'!H277,"")</f>
        <v/>
      </c>
      <c r="I252" s="41" t="str">
        <f>IF('PNW Barge Rate'!I277&lt;&gt;"",'PNW Barge Rate'!I277,"")</f>
        <v/>
      </c>
      <c r="J252" s="41" t="str">
        <f>IF('PNW Barge Rate'!J277&lt;&gt;"",'PNW Barge Rate'!J277,"")</f>
        <v/>
      </c>
      <c r="K252" s="41" t="str">
        <f>IF('PNW Barge Rate'!K277&lt;&gt;"",'PNW Barge Rate'!K277,"")</f>
        <v/>
      </c>
      <c r="L252" s="41" t="str">
        <f>IF('PNW Barge Rate'!L277&lt;&gt;"",'PNW Barge Rate'!L277,"")</f>
        <v/>
      </c>
      <c r="M252" s="41" t="str">
        <f>IF('PNW Barge Rate'!N277&lt;&gt;"",'PNW Barge Rate'!N277,"")</f>
        <v/>
      </c>
    </row>
    <row r="253" spans="1:13" x14ac:dyDescent="0.3">
      <c r="A253" s="3" t="str">
        <f>IF('PNW Barge Rate'!A278 &lt;&gt;"",'PNW Barge Rate'!A278,"")</f>
        <v/>
      </c>
      <c r="B253" s="41" t="str">
        <f>IF('PNW Barge Rate'!B278 &lt;&gt;"", 'PNW Barge Rate'!B278,"")</f>
        <v/>
      </c>
      <c r="C253" s="41" t="str">
        <f>IF('PNW Barge Rate'!C278&lt;&gt;"",'PNW Barge Rate'!C278,"")</f>
        <v/>
      </c>
      <c r="D253" s="41" t="str">
        <f>IF('PNW Barge Rate'!D278&lt;&gt;"",'PNW Barge Rate'!D278,"")</f>
        <v/>
      </c>
      <c r="E253" s="41" t="str">
        <f>IF('PNW Barge Rate'!E278&lt;&gt;"",'PNW Barge Rate'!E278,"")</f>
        <v/>
      </c>
      <c r="F253" s="41" t="str">
        <f>IF('PNW Barge Rate'!F278&lt;&gt;"",'PNW Barge Rate'!F278,"")</f>
        <v/>
      </c>
      <c r="G253" s="41" t="str">
        <f>IF('PNW Barge Rate'!G278&lt;&gt;"",'PNW Barge Rate'!G278,"")</f>
        <v/>
      </c>
      <c r="H253" s="41" t="str">
        <f>IF('PNW Barge Rate'!H278&lt;&gt;"",'PNW Barge Rate'!H278,"")</f>
        <v/>
      </c>
      <c r="I253" s="41" t="str">
        <f>IF('PNW Barge Rate'!I278&lt;&gt;"",'PNW Barge Rate'!I278,"")</f>
        <v/>
      </c>
      <c r="J253" s="41" t="str">
        <f>IF('PNW Barge Rate'!J278&lt;&gt;"",'PNW Barge Rate'!J278,"")</f>
        <v/>
      </c>
      <c r="K253" s="41" t="str">
        <f>IF('PNW Barge Rate'!K278&lt;&gt;"",'PNW Barge Rate'!K278,"")</f>
        <v/>
      </c>
      <c r="L253" s="41" t="str">
        <f>IF('PNW Barge Rate'!L278&lt;&gt;"",'PNW Barge Rate'!L278,"")</f>
        <v/>
      </c>
      <c r="M253" s="41" t="str">
        <f>IF('PNW Barge Rate'!N278&lt;&gt;"",'PNW Barge Rate'!N278,"")</f>
        <v/>
      </c>
    </row>
    <row r="254" spans="1:13" x14ac:dyDescent="0.3">
      <c r="A254" s="3" t="str">
        <f>IF('PNW Barge Rate'!A279 &lt;&gt;"",'PNW Barge Rate'!A279,"")</f>
        <v/>
      </c>
      <c r="B254" s="41" t="str">
        <f>IF('PNW Barge Rate'!B279 &lt;&gt;"", 'PNW Barge Rate'!B279,"")</f>
        <v/>
      </c>
      <c r="C254" s="41" t="str">
        <f>IF('PNW Barge Rate'!C279&lt;&gt;"",'PNW Barge Rate'!C279,"")</f>
        <v/>
      </c>
      <c r="D254" s="41" t="str">
        <f>IF('PNW Barge Rate'!D279&lt;&gt;"",'PNW Barge Rate'!D279,"")</f>
        <v/>
      </c>
      <c r="E254" s="41" t="str">
        <f>IF('PNW Barge Rate'!E279&lt;&gt;"",'PNW Barge Rate'!E279,"")</f>
        <v/>
      </c>
      <c r="F254" s="41" t="str">
        <f>IF('PNW Barge Rate'!F279&lt;&gt;"",'PNW Barge Rate'!F279,"")</f>
        <v/>
      </c>
      <c r="G254" s="41" t="str">
        <f>IF('PNW Barge Rate'!G279&lt;&gt;"",'PNW Barge Rate'!G279,"")</f>
        <v/>
      </c>
      <c r="H254" s="41" t="str">
        <f>IF('PNW Barge Rate'!H279&lt;&gt;"",'PNW Barge Rate'!H279,"")</f>
        <v/>
      </c>
      <c r="I254" s="41" t="str">
        <f>IF('PNW Barge Rate'!I279&lt;&gt;"",'PNW Barge Rate'!I279,"")</f>
        <v/>
      </c>
      <c r="J254" s="41" t="str">
        <f>IF('PNW Barge Rate'!J279&lt;&gt;"",'PNW Barge Rate'!J279,"")</f>
        <v/>
      </c>
      <c r="K254" s="41" t="str">
        <f>IF('PNW Barge Rate'!K279&lt;&gt;"",'PNW Barge Rate'!K279,"")</f>
        <v/>
      </c>
      <c r="L254" s="41" t="str">
        <f>IF('PNW Barge Rate'!L279&lt;&gt;"",'PNW Barge Rate'!L279,"")</f>
        <v/>
      </c>
      <c r="M254" s="41" t="str">
        <f>IF('PNW Barge Rate'!N279&lt;&gt;"",'PNW Barge Rate'!N279,"")</f>
        <v/>
      </c>
    </row>
    <row r="255" spans="1:13" x14ac:dyDescent="0.3">
      <c r="A255" s="3" t="str">
        <f>IF('PNW Barge Rate'!A280 &lt;&gt;"",'PNW Barge Rate'!A280,"")</f>
        <v/>
      </c>
      <c r="B255" s="41" t="str">
        <f>IF('PNW Barge Rate'!B280 &lt;&gt;"", 'PNW Barge Rate'!B280,"")</f>
        <v/>
      </c>
      <c r="C255" s="41" t="str">
        <f>IF('PNW Barge Rate'!C280&lt;&gt;"",'PNW Barge Rate'!C280,"")</f>
        <v/>
      </c>
      <c r="D255" s="41" t="str">
        <f>IF('PNW Barge Rate'!D280&lt;&gt;"",'PNW Barge Rate'!D280,"")</f>
        <v/>
      </c>
      <c r="E255" s="41" t="str">
        <f>IF('PNW Barge Rate'!E280&lt;&gt;"",'PNW Barge Rate'!E280,"")</f>
        <v/>
      </c>
      <c r="F255" s="41" t="str">
        <f>IF('PNW Barge Rate'!F280&lt;&gt;"",'PNW Barge Rate'!F280,"")</f>
        <v/>
      </c>
      <c r="G255" s="41" t="str">
        <f>IF('PNW Barge Rate'!G280&lt;&gt;"",'PNW Barge Rate'!G280,"")</f>
        <v/>
      </c>
      <c r="H255" s="41" t="str">
        <f>IF('PNW Barge Rate'!H280&lt;&gt;"",'PNW Barge Rate'!H280,"")</f>
        <v/>
      </c>
      <c r="I255" s="41" t="str">
        <f>IF('PNW Barge Rate'!I280&lt;&gt;"",'PNW Barge Rate'!I280,"")</f>
        <v/>
      </c>
      <c r="J255" s="41" t="str">
        <f>IF('PNW Barge Rate'!J280&lt;&gt;"",'PNW Barge Rate'!J280,"")</f>
        <v/>
      </c>
      <c r="K255" s="41" t="str">
        <f>IF('PNW Barge Rate'!K280&lt;&gt;"",'PNW Barge Rate'!K280,"")</f>
        <v/>
      </c>
      <c r="L255" s="41" t="str">
        <f>IF('PNW Barge Rate'!L280&lt;&gt;"",'PNW Barge Rate'!L280,"")</f>
        <v/>
      </c>
      <c r="M255" s="41" t="str">
        <f>IF('PNW Barge Rate'!N280&lt;&gt;"",'PNW Barge Rate'!N280,"")</f>
        <v/>
      </c>
    </row>
    <row r="256" spans="1:13" x14ac:dyDescent="0.3">
      <c r="A256" s="3" t="str">
        <f>IF('PNW Barge Rate'!A281 &lt;&gt;"",'PNW Barge Rate'!A281,"")</f>
        <v/>
      </c>
      <c r="B256" s="41" t="str">
        <f>IF('PNW Barge Rate'!B281 &lt;&gt;"", 'PNW Barge Rate'!B281,"")</f>
        <v/>
      </c>
      <c r="C256" s="41" t="str">
        <f>IF('PNW Barge Rate'!C281&lt;&gt;"",'PNW Barge Rate'!C281,"")</f>
        <v/>
      </c>
      <c r="D256" s="41" t="str">
        <f>IF('PNW Barge Rate'!D281&lt;&gt;"",'PNW Barge Rate'!D281,"")</f>
        <v/>
      </c>
      <c r="E256" s="41" t="str">
        <f>IF('PNW Barge Rate'!E281&lt;&gt;"",'PNW Barge Rate'!E281,"")</f>
        <v/>
      </c>
      <c r="F256" s="41" t="str">
        <f>IF('PNW Barge Rate'!F281&lt;&gt;"",'PNW Barge Rate'!F281,"")</f>
        <v/>
      </c>
      <c r="G256" s="41" t="str">
        <f>IF('PNW Barge Rate'!G281&lt;&gt;"",'PNW Barge Rate'!G281,"")</f>
        <v/>
      </c>
      <c r="H256" s="41" t="str">
        <f>IF('PNW Barge Rate'!H281&lt;&gt;"",'PNW Barge Rate'!H281,"")</f>
        <v/>
      </c>
      <c r="I256" s="41" t="str">
        <f>IF('PNW Barge Rate'!I281&lt;&gt;"",'PNW Barge Rate'!I281,"")</f>
        <v/>
      </c>
      <c r="J256" s="41" t="str">
        <f>IF('PNW Barge Rate'!J281&lt;&gt;"",'PNW Barge Rate'!J281,"")</f>
        <v/>
      </c>
      <c r="K256" s="41" t="str">
        <f>IF('PNW Barge Rate'!K281&lt;&gt;"",'PNW Barge Rate'!K281,"")</f>
        <v/>
      </c>
      <c r="L256" s="41" t="str">
        <f>IF('PNW Barge Rate'!L281&lt;&gt;"",'PNW Barge Rate'!L281,"")</f>
        <v/>
      </c>
      <c r="M256" s="41" t="str">
        <f>IF('PNW Barge Rate'!N281&lt;&gt;"",'PNW Barge Rate'!N281,"")</f>
        <v/>
      </c>
    </row>
    <row r="257" spans="1:13" x14ac:dyDescent="0.3">
      <c r="A257" s="3" t="str">
        <f>IF('PNW Barge Rate'!A282 &lt;&gt;"",'PNW Barge Rate'!A282,"")</f>
        <v/>
      </c>
      <c r="B257" s="41" t="str">
        <f>IF('PNW Barge Rate'!B282 &lt;&gt;"", 'PNW Barge Rate'!B282,"")</f>
        <v/>
      </c>
      <c r="C257" s="41" t="str">
        <f>IF('PNW Barge Rate'!C282&lt;&gt;"",'PNW Barge Rate'!C282,"")</f>
        <v/>
      </c>
      <c r="D257" s="41" t="str">
        <f>IF('PNW Barge Rate'!D282&lt;&gt;"",'PNW Barge Rate'!D282,"")</f>
        <v/>
      </c>
      <c r="E257" s="41" t="str">
        <f>IF('PNW Barge Rate'!E282&lt;&gt;"",'PNW Barge Rate'!E282,"")</f>
        <v/>
      </c>
      <c r="F257" s="41" t="str">
        <f>IF('PNW Barge Rate'!F282&lt;&gt;"",'PNW Barge Rate'!F282,"")</f>
        <v/>
      </c>
      <c r="G257" s="41" t="str">
        <f>IF('PNW Barge Rate'!G282&lt;&gt;"",'PNW Barge Rate'!G282,"")</f>
        <v/>
      </c>
      <c r="H257" s="41" t="str">
        <f>IF('PNW Barge Rate'!H282&lt;&gt;"",'PNW Barge Rate'!H282,"")</f>
        <v/>
      </c>
      <c r="I257" s="41" t="str">
        <f>IF('PNW Barge Rate'!I282&lt;&gt;"",'PNW Barge Rate'!I282,"")</f>
        <v/>
      </c>
      <c r="J257" s="41" t="str">
        <f>IF('PNW Barge Rate'!J282&lt;&gt;"",'PNW Barge Rate'!J282,"")</f>
        <v/>
      </c>
      <c r="K257" s="41" t="str">
        <f>IF('PNW Barge Rate'!K282&lt;&gt;"",'PNW Barge Rate'!K282,"")</f>
        <v/>
      </c>
      <c r="L257" s="41" t="str">
        <f>IF('PNW Barge Rate'!L282&lt;&gt;"",'PNW Barge Rate'!L282,"")</f>
        <v/>
      </c>
      <c r="M257" s="41" t="str">
        <f>IF('PNW Barge Rate'!N282&lt;&gt;"",'PNW Barge Rate'!N282,"")</f>
        <v/>
      </c>
    </row>
    <row r="258" spans="1:13" x14ac:dyDescent="0.3">
      <c r="A258" s="3" t="str">
        <f>IF('PNW Barge Rate'!A283 &lt;&gt;"",'PNW Barge Rate'!A283,"")</f>
        <v/>
      </c>
      <c r="B258" s="41" t="str">
        <f>IF('PNW Barge Rate'!B283 &lt;&gt;"", 'PNW Barge Rate'!B283,"")</f>
        <v/>
      </c>
      <c r="C258" s="41" t="str">
        <f>IF('PNW Barge Rate'!C283&lt;&gt;"",'PNW Barge Rate'!C283,"")</f>
        <v/>
      </c>
      <c r="D258" s="41" t="str">
        <f>IF('PNW Barge Rate'!D283&lt;&gt;"",'PNW Barge Rate'!D283,"")</f>
        <v/>
      </c>
      <c r="E258" s="41" t="str">
        <f>IF('PNW Barge Rate'!E283&lt;&gt;"",'PNW Barge Rate'!E283,"")</f>
        <v/>
      </c>
      <c r="F258" s="41" t="str">
        <f>IF('PNW Barge Rate'!F283&lt;&gt;"",'PNW Barge Rate'!F283,"")</f>
        <v/>
      </c>
      <c r="G258" s="41" t="str">
        <f>IF('PNW Barge Rate'!G283&lt;&gt;"",'PNW Barge Rate'!G283,"")</f>
        <v/>
      </c>
      <c r="H258" s="41" t="str">
        <f>IF('PNW Barge Rate'!H283&lt;&gt;"",'PNW Barge Rate'!H283,"")</f>
        <v/>
      </c>
      <c r="I258" s="41" t="str">
        <f>IF('PNW Barge Rate'!I283&lt;&gt;"",'PNW Barge Rate'!I283,"")</f>
        <v/>
      </c>
      <c r="J258" s="41" t="str">
        <f>IF('PNW Barge Rate'!J283&lt;&gt;"",'PNW Barge Rate'!J283,"")</f>
        <v/>
      </c>
      <c r="K258" s="41" t="str">
        <f>IF('PNW Barge Rate'!K283&lt;&gt;"",'PNW Barge Rate'!K283,"")</f>
        <v/>
      </c>
      <c r="L258" s="41" t="str">
        <f>IF('PNW Barge Rate'!L283&lt;&gt;"",'PNW Barge Rate'!L283,"")</f>
        <v/>
      </c>
      <c r="M258" s="41" t="str">
        <f>IF('PNW Barge Rate'!N283&lt;&gt;"",'PNW Barge Rate'!N283,"")</f>
        <v/>
      </c>
    </row>
    <row r="259" spans="1:13" x14ac:dyDescent="0.3">
      <c r="A259" s="3" t="str">
        <f>IF('PNW Barge Rate'!A284 &lt;&gt;"",'PNW Barge Rate'!A284,"")</f>
        <v/>
      </c>
      <c r="B259" s="41" t="str">
        <f>IF('PNW Barge Rate'!B284 &lt;&gt;"", 'PNW Barge Rate'!B284,"")</f>
        <v/>
      </c>
      <c r="C259" s="41" t="str">
        <f>IF('PNW Barge Rate'!C284&lt;&gt;"",'PNW Barge Rate'!C284,"")</f>
        <v/>
      </c>
      <c r="D259" s="41" t="str">
        <f>IF('PNW Barge Rate'!D284&lt;&gt;"",'PNW Barge Rate'!D284,"")</f>
        <v/>
      </c>
      <c r="E259" s="41" t="str">
        <f>IF('PNW Barge Rate'!E284&lt;&gt;"",'PNW Barge Rate'!E284,"")</f>
        <v/>
      </c>
      <c r="F259" s="41" t="str">
        <f>IF('PNW Barge Rate'!F284&lt;&gt;"",'PNW Barge Rate'!F284,"")</f>
        <v/>
      </c>
      <c r="G259" s="41" t="str">
        <f>IF('PNW Barge Rate'!G284&lt;&gt;"",'PNW Barge Rate'!G284,"")</f>
        <v/>
      </c>
      <c r="H259" s="41" t="str">
        <f>IF('PNW Barge Rate'!H284&lt;&gt;"",'PNW Barge Rate'!H284,"")</f>
        <v/>
      </c>
      <c r="I259" s="41" t="str">
        <f>IF('PNW Barge Rate'!I284&lt;&gt;"",'PNW Barge Rate'!I284,"")</f>
        <v/>
      </c>
      <c r="J259" s="41" t="str">
        <f>IF('PNW Barge Rate'!J284&lt;&gt;"",'PNW Barge Rate'!J284,"")</f>
        <v/>
      </c>
      <c r="K259" s="41" t="str">
        <f>IF('PNW Barge Rate'!K284&lt;&gt;"",'PNW Barge Rate'!K284,"")</f>
        <v/>
      </c>
      <c r="L259" s="41" t="str">
        <f>IF('PNW Barge Rate'!L284&lt;&gt;"",'PNW Barge Rate'!L284,"")</f>
        <v/>
      </c>
      <c r="M259" s="41" t="str">
        <f>IF('PNW Barge Rate'!N284&lt;&gt;"",'PNW Barge Rate'!N284,"")</f>
        <v/>
      </c>
    </row>
    <row r="260" spans="1:13" x14ac:dyDescent="0.3">
      <c r="A260" s="3" t="str">
        <f>IF('PNW Barge Rate'!A285 &lt;&gt;"",'PNW Barge Rate'!A285,"")</f>
        <v/>
      </c>
      <c r="B260" s="41" t="str">
        <f>IF('PNW Barge Rate'!B285 &lt;&gt;"", 'PNW Barge Rate'!B285,"")</f>
        <v/>
      </c>
      <c r="C260" s="41" t="str">
        <f>IF('PNW Barge Rate'!C285&lt;&gt;"",'PNW Barge Rate'!C285,"")</f>
        <v/>
      </c>
      <c r="D260" s="41" t="str">
        <f>IF('PNW Barge Rate'!D285&lt;&gt;"",'PNW Barge Rate'!D285,"")</f>
        <v/>
      </c>
      <c r="E260" s="41" t="str">
        <f>IF('PNW Barge Rate'!E285&lt;&gt;"",'PNW Barge Rate'!E285,"")</f>
        <v/>
      </c>
      <c r="F260" s="41" t="str">
        <f>IF('PNW Barge Rate'!F285&lt;&gt;"",'PNW Barge Rate'!F285,"")</f>
        <v/>
      </c>
      <c r="G260" s="41" t="str">
        <f>IF('PNW Barge Rate'!G285&lt;&gt;"",'PNW Barge Rate'!G285,"")</f>
        <v/>
      </c>
      <c r="H260" s="41" t="str">
        <f>IF('PNW Barge Rate'!H285&lt;&gt;"",'PNW Barge Rate'!H285,"")</f>
        <v/>
      </c>
      <c r="I260" s="41" t="str">
        <f>IF('PNW Barge Rate'!I285&lt;&gt;"",'PNW Barge Rate'!I285,"")</f>
        <v/>
      </c>
      <c r="J260" s="41" t="str">
        <f>IF('PNW Barge Rate'!J285&lt;&gt;"",'PNW Barge Rate'!J285,"")</f>
        <v/>
      </c>
      <c r="K260" s="41" t="str">
        <f>IF('PNW Barge Rate'!K285&lt;&gt;"",'PNW Barge Rate'!K285,"")</f>
        <v/>
      </c>
      <c r="L260" s="41" t="str">
        <f>IF('PNW Barge Rate'!L285&lt;&gt;"",'PNW Barge Rate'!L285,"")</f>
        <v/>
      </c>
      <c r="M260" s="41" t="str">
        <f>IF('PNW Barge Rate'!N285&lt;&gt;"",'PNW Barge Rate'!N285,"")</f>
        <v/>
      </c>
    </row>
    <row r="261" spans="1:13" x14ac:dyDescent="0.3">
      <c r="A261" s="3" t="str">
        <f>IF('PNW Barge Rate'!A286 &lt;&gt;"",'PNW Barge Rate'!A286,"")</f>
        <v/>
      </c>
      <c r="B261" s="41" t="str">
        <f>IF('PNW Barge Rate'!B286 &lt;&gt;"", 'PNW Barge Rate'!B286,"")</f>
        <v/>
      </c>
      <c r="C261" s="41" t="str">
        <f>IF('PNW Barge Rate'!C286&lt;&gt;"",'PNW Barge Rate'!C286,"")</f>
        <v/>
      </c>
      <c r="D261" s="41" t="str">
        <f>IF('PNW Barge Rate'!D286&lt;&gt;"",'PNW Barge Rate'!D286,"")</f>
        <v/>
      </c>
      <c r="E261" s="41" t="str">
        <f>IF('PNW Barge Rate'!E286&lt;&gt;"",'PNW Barge Rate'!E286,"")</f>
        <v/>
      </c>
      <c r="F261" s="41" t="str">
        <f>IF('PNW Barge Rate'!F286&lt;&gt;"",'PNW Barge Rate'!F286,"")</f>
        <v/>
      </c>
      <c r="G261" s="41" t="str">
        <f>IF('PNW Barge Rate'!G286&lt;&gt;"",'PNW Barge Rate'!G286,"")</f>
        <v/>
      </c>
      <c r="H261" s="41" t="str">
        <f>IF('PNW Barge Rate'!H286&lt;&gt;"",'PNW Barge Rate'!H286,"")</f>
        <v/>
      </c>
      <c r="I261" s="41" t="str">
        <f>IF('PNW Barge Rate'!I286&lt;&gt;"",'PNW Barge Rate'!I286,"")</f>
        <v/>
      </c>
      <c r="J261" s="41" t="str">
        <f>IF('PNW Barge Rate'!J286&lt;&gt;"",'PNW Barge Rate'!J286,"")</f>
        <v/>
      </c>
      <c r="K261" s="41" t="str">
        <f>IF('PNW Barge Rate'!K286&lt;&gt;"",'PNW Barge Rate'!K286,"")</f>
        <v/>
      </c>
      <c r="L261" s="41" t="str">
        <f>IF('PNW Barge Rate'!L286&lt;&gt;"",'PNW Barge Rate'!L286,"")</f>
        <v/>
      </c>
      <c r="M261" s="41" t="str">
        <f>IF('PNW Barge Rate'!N286&lt;&gt;"",'PNW Barge Rate'!N286,"")</f>
        <v/>
      </c>
    </row>
    <row r="262" spans="1:13" x14ac:dyDescent="0.3">
      <c r="A262" s="3" t="str">
        <f>IF('PNW Barge Rate'!A287 &lt;&gt;"",'PNW Barge Rate'!A287,"")</f>
        <v/>
      </c>
      <c r="B262" s="41" t="str">
        <f>IF('PNW Barge Rate'!B287 &lt;&gt;"", 'PNW Barge Rate'!B287,"")</f>
        <v/>
      </c>
      <c r="C262" s="41" t="str">
        <f>IF('PNW Barge Rate'!C287&lt;&gt;"",'PNW Barge Rate'!C287,"")</f>
        <v/>
      </c>
      <c r="D262" s="41" t="str">
        <f>IF('PNW Barge Rate'!D287&lt;&gt;"",'PNW Barge Rate'!D287,"")</f>
        <v/>
      </c>
      <c r="E262" s="41" t="str">
        <f>IF('PNW Barge Rate'!E287&lt;&gt;"",'PNW Barge Rate'!E287,"")</f>
        <v/>
      </c>
      <c r="F262" s="41" t="str">
        <f>IF('PNW Barge Rate'!F287&lt;&gt;"",'PNW Barge Rate'!F287,"")</f>
        <v/>
      </c>
      <c r="G262" s="41" t="str">
        <f>IF('PNW Barge Rate'!G287&lt;&gt;"",'PNW Barge Rate'!G287,"")</f>
        <v/>
      </c>
      <c r="H262" s="41" t="str">
        <f>IF('PNW Barge Rate'!H287&lt;&gt;"",'PNW Barge Rate'!H287,"")</f>
        <v/>
      </c>
      <c r="I262" s="41" t="str">
        <f>IF('PNW Barge Rate'!I287&lt;&gt;"",'PNW Barge Rate'!I287,"")</f>
        <v/>
      </c>
      <c r="J262" s="41" t="str">
        <f>IF('PNW Barge Rate'!J287&lt;&gt;"",'PNW Barge Rate'!J287,"")</f>
        <v/>
      </c>
      <c r="K262" s="41" t="str">
        <f>IF('PNW Barge Rate'!K287&lt;&gt;"",'PNW Barge Rate'!K287,"")</f>
        <v/>
      </c>
      <c r="L262" s="41" t="str">
        <f>IF('PNW Barge Rate'!L287&lt;&gt;"",'PNW Barge Rate'!L287,"")</f>
        <v/>
      </c>
      <c r="M262" s="41" t="str">
        <f>IF('PNW Barge Rate'!N287&lt;&gt;"",'PNW Barge Rate'!N287,"")</f>
        <v/>
      </c>
    </row>
    <row r="263" spans="1:13" x14ac:dyDescent="0.3">
      <c r="A263" s="3" t="str">
        <f>IF('PNW Barge Rate'!A288 &lt;&gt;"",'PNW Barge Rate'!A288,"")</f>
        <v/>
      </c>
      <c r="B263" s="41" t="str">
        <f>IF('PNW Barge Rate'!B288 &lt;&gt;"", 'PNW Barge Rate'!B288,"")</f>
        <v/>
      </c>
      <c r="C263" s="41" t="str">
        <f>IF('PNW Barge Rate'!C288&lt;&gt;"",'PNW Barge Rate'!C288,"")</f>
        <v/>
      </c>
      <c r="D263" s="41" t="str">
        <f>IF('PNW Barge Rate'!D288&lt;&gt;"",'PNW Barge Rate'!D288,"")</f>
        <v/>
      </c>
      <c r="E263" s="41" t="str">
        <f>IF('PNW Barge Rate'!E288&lt;&gt;"",'PNW Barge Rate'!E288,"")</f>
        <v/>
      </c>
      <c r="F263" s="41" t="str">
        <f>IF('PNW Barge Rate'!F288&lt;&gt;"",'PNW Barge Rate'!F288,"")</f>
        <v/>
      </c>
      <c r="G263" s="41" t="str">
        <f>IF('PNW Barge Rate'!G288&lt;&gt;"",'PNW Barge Rate'!G288,"")</f>
        <v/>
      </c>
      <c r="H263" s="41" t="str">
        <f>IF('PNW Barge Rate'!H288&lt;&gt;"",'PNW Barge Rate'!H288,"")</f>
        <v/>
      </c>
      <c r="I263" s="41" t="str">
        <f>IF('PNW Barge Rate'!I288&lt;&gt;"",'PNW Barge Rate'!I288,"")</f>
        <v/>
      </c>
      <c r="J263" s="41" t="str">
        <f>IF('PNW Barge Rate'!J288&lt;&gt;"",'PNW Barge Rate'!J288,"")</f>
        <v/>
      </c>
      <c r="K263" s="41" t="str">
        <f>IF('PNW Barge Rate'!K288&lt;&gt;"",'PNW Barge Rate'!K288,"")</f>
        <v/>
      </c>
      <c r="L263" s="41" t="str">
        <f>IF('PNW Barge Rate'!L288&lt;&gt;"",'PNW Barge Rate'!L288,"")</f>
        <v/>
      </c>
      <c r="M263" s="41" t="str">
        <f>IF('PNW Barge Rate'!N288&lt;&gt;"",'PNW Barge Rate'!N288,"")</f>
        <v/>
      </c>
    </row>
    <row r="264" spans="1:13" x14ac:dyDescent="0.3">
      <c r="A264" s="3" t="str">
        <f>IF('PNW Barge Rate'!A289 &lt;&gt;"",'PNW Barge Rate'!A289,"")</f>
        <v/>
      </c>
      <c r="B264" s="41" t="str">
        <f>IF('PNW Barge Rate'!B289 &lt;&gt;"", 'PNW Barge Rate'!B289,"")</f>
        <v/>
      </c>
      <c r="C264" s="41" t="str">
        <f>IF('PNW Barge Rate'!C289&lt;&gt;"",'PNW Barge Rate'!C289,"")</f>
        <v/>
      </c>
      <c r="D264" s="41" t="str">
        <f>IF('PNW Barge Rate'!D289&lt;&gt;"",'PNW Barge Rate'!D289,"")</f>
        <v/>
      </c>
      <c r="E264" s="41" t="str">
        <f>IF('PNW Barge Rate'!E289&lt;&gt;"",'PNW Barge Rate'!E289,"")</f>
        <v/>
      </c>
      <c r="F264" s="41" t="str">
        <f>IF('PNW Barge Rate'!F289&lt;&gt;"",'PNW Barge Rate'!F289,"")</f>
        <v/>
      </c>
      <c r="G264" s="41" t="str">
        <f>IF('PNW Barge Rate'!G289&lt;&gt;"",'PNW Barge Rate'!G289,"")</f>
        <v/>
      </c>
      <c r="H264" s="41" t="str">
        <f>IF('PNW Barge Rate'!H289&lt;&gt;"",'PNW Barge Rate'!H289,"")</f>
        <v/>
      </c>
      <c r="I264" s="41" t="str">
        <f>IF('PNW Barge Rate'!I289&lt;&gt;"",'PNW Barge Rate'!I289,"")</f>
        <v/>
      </c>
      <c r="J264" s="41" t="str">
        <f>IF('PNW Barge Rate'!J289&lt;&gt;"",'PNW Barge Rate'!J289,"")</f>
        <v/>
      </c>
      <c r="K264" s="41" t="str">
        <f>IF('PNW Barge Rate'!K289&lt;&gt;"",'PNW Barge Rate'!K289,"")</f>
        <v/>
      </c>
      <c r="L264" s="41" t="str">
        <f>IF('PNW Barge Rate'!L289&lt;&gt;"",'PNW Barge Rate'!L289,"")</f>
        <v/>
      </c>
      <c r="M264" s="41" t="str">
        <f>IF('PNW Barge Rate'!N289&lt;&gt;"",'PNW Barge Rate'!N289,"")</f>
        <v/>
      </c>
    </row>
    <row r="265" spans="1:13" x14ac:dyDescent="0.3">
      <c r="A265" s="3" t="str">
        <f>IF('PNW Barge Rate'!A290 &lt;&gt;"",'PNW Barge Rate'!A290,"")</f>
        <v/>
      </c>
      <c r="B265" s="41" t="str">
        <f>IF('PNW Barge Rate'!B290 &lt;&gt;"", 'PNW Barge Rate'!B290,"")</f>
        <v/>
      </c>
      <c r="C265" s="41" t="str">
        <f>IF('PNW Barge Rate'!C290&lt;&gt;"",'PNW Barge Rate'!C290,"")</f>
        <v/>
      </c>
      <c r="D265" s="41" t="str">
        <f>IF('PNW Barge Rate'!D290&lt;&gt;"",'PNW Barge Rate'!D290,"")</f>
        <v/>
      </c>
      <c r="E265" s="41" t="str">
        <f>IF('PNW Barge Rate'!E290&lt;&gt;"",'PNW Barge Rate'!E290,"")</f>
        <v/>
      </c>
      <c r="F265" s="41" t="str">
        <f>IF('PNW Barge Rate'!F290&lt;&gt;"",'PNW Barge Rate'!F290,"")</f>
        <v/>
      </c>
      <c r="G265" s="41" t="str">
        <f>IF('PNW Barge Rate'!G290&lt;&gt;"",'PNW Barge Rate'!G290,"")</f>
        <v/>
      </c>
      <c r="H265" s="41" t="str">
        <f>IF('PNW Barge Rate'!H290&lt;&gt;"",'PNW Barge Rate'!H290,"")</f>
        <v/>
      </c>
      <c r="I265" s="41" t="str">
        <f>IF('PNW Barge Rate'!I290&lt;&gt;"",'PNW Barge Rate'!I290,"")</f>
        <v/>
      </c>
      <c r="J265" s="41" t="str">
        <f>IF('PNW Barge Rate'!J290&lt;&gt;"",'PNW Barge Rate'!J290,"")</f>
        <v/>
      </c>
      <c r="K265" s="41" t="str">
        <f>IF('PNW Barge Rate'!K290&lt;&gt;"",'PNW Barge Rate'!K290,"")</f>
        <v/>
      </c>
      <c r="L265" s="41" t="str">
        <f>IF('PNW Barge Rate'!L290&lt;&gt;"",'PNW Barge Rate'!L290,"")</f>
        <v/>
      </c>
      <c r="M265" s="41" t="str">
        <f>IF('PNW Barge Rate'!N290&lt;&gt;"",'PNW Barge Rate'!N290,"")</f>
        <v/>
      </c>
    </row>
    <row r="266" spans="1:13" x14ac:dyDescent="0.3">
      <c r="A266" s="3" t="str">
        <f>IF('PNW Barge Rate'!A291 &lt;&gt;"",'PNW Barge Rate'!A291,"")</f>
        <v/>
      </c>
      <c r="B266" s="41" t="str">
        <f>IF('PNW Barge Rate'!B291 &lt;&gt;"", 'PNW Barge Rate'!B291,"")</f>
        <v/>
      </c>
      <c r="C266" s="41" t="str">
        <f>IF('PNW Barge Rate'!C291&lt;&gt;"",'PNW Barge Rate'!C291,"")</f>
        <v/>
      </c>
      <c r="D266" s="41" t="str">
        <f>IF('PNW Barge Rate'!D291&lt;&gt;"",'PNW Barge Rate'!D291,"")</f>
        <v/>
      </c>
      <c r="E266" s="41" t="str">
        <f>IF('PNW Barge Rate'!E291&lt;&gt;"",'PNW Barge Rate'!E291,"")</f>
        <v/>
      </c>
      <c r="F266" s="41" t="str">
        <f>IF('PNW Barge Rate'!F291&lt;&gt;"",'PNW Barge Rate'!F291,"")</f>
        <v/>
      </c>
      <c r="G266" s="41" t="str">
        <f>IF('PNW Barge Rate'!G291&lt;&gt;"",'PNW Barge Rate'!G291,"")</f>
        <v/>
      </c>
      <c r="H266" s="41" t="str">
        <f>IF('PNW Barge Rate'!H291&lt;&gt;"",'PNW Barge Rate'!H291,"")</f>
        <v/>
      </c>
      <c r="I266" s="41" t="str">
        <f>IF('PNW Barge Rate'!I291&lt;&gt;"",'PNW Barge Rate'!I291,"")</f>
        <v/>
      </c>
      <c r="J266" s="41" t="str">
        <f>IF('PNW Barge Rate'!J291&lt;&gt;"",'PNW Barge Rate'!J291,"")</f>
        <v/>
      </c>
      <c r="K266" s="41" t="str">
        <f>IF('PNW Barge Rate'!K291&lt;&gt;"",'PNW Barge Rate'!K291,"")</f>
        <v/>
      </c>
      <c r="L266" s="41" t="str">
        <f>IF('PNW Barge Rate'!L291&lt;&gt;"",'PNW Barge Rate'!L291,"")</f>
        <v/>
      </c>
      <c r="M266" s="41" t="str">
        <f>IF('PNW Barge Rate'!N291&lt;&gt;"",'PNW Barge Rate'!N291,"")</f>
        <v/>
      </c>
    </row>
    <row r="267" spans="1:13" x14ac:dyDescent="0.3">
      <c r="A267" s="3" t="str">
        <f>IF('PNW Barge Rate'!A292 &lt;&gt;"",'PNW Barge Rate'!A292,"")</f>
        <v/>
      </c>
      <c r="B267" s="41" t="str">
        <f>IF('PNW Barge Rate'!B292 &lt;&gt;"", 'PNW Barge Rate'!B292,"")</f>
        <v/>
      </c>
      <c r="C267" s="41" t="str">
        <f>IF('PNW Barge Rate'!C292&lt;&gt;"",'PNW Barge Rate'!C292,"")</f>
        <v/>
      </c>
      <c r="D267" s="41" t="str">
        <f>IF('PNW Barge Rate'!D292&lt;&gt;"",'PNW Barge Rate'!D292,"")</f>
        <v/>
      </c>
      <c r="E267" s="41" t="str">
        <f>IF('PNW Barge Rate'!E292&lt;&gt;"",'PNW Barge Rate'!E292,"")</f>
        <v/>
      </c>
      <c r="F267" s="41" t="str">
        <f>IF('PNW Barge Rate'!F292&lt;&gt;"",'PNW Barge Rate'!F292,"")</f>
        <v/>
      </c>
      <c r="G267" s="41" t="str">
        <f>IF('PNW Barge Rate'!G292&lt;&gt;"",'PNW Barge Rate'!G292,"")</f>
        <v/>
      </c>
      <c r="H267" s="41" t="str">
        <f>IF('PNW Barge Rate'!H292&lt;&gt;"",'PNW Barge Rate'!H292,"")</f>
        <v/>
      </c>
      <c r="I267" s="41" t="str">
        <f>IF('PNW Barge Rate'!I292&lt;&gt;"",'PNW Barge Rate'!I292,"")</f>
        <v/>
      </c>
      <c r="J267" s="41" t="str">
        <f>IF('PNW Barge Rate'!J292&lt;&gt;"",'PNW Barge Rate'!J292,"")</f>
        <v/>
      </c>
      <c r="K267" s="41" t="str">
        <f>IF('PNW Barge Rate'!K292&lt;&gt;"",'PNW Barge Rate'!K292,"")</f>
        <v/>
      </c>
      <c r="L267" s="41" t="str">
        <f>IF('PNW Barge Rate'!L292&lt;&gt;"",'PNW Barge Rate'!L292,"")</f>
        <v/>
      </c>
      <c r="M267" s="41" t="str">
        <f>IF('PNW Barge Rate'!N292&lt;&gt;"",'PNW Barge Rate'!N292,"")</f>
        <v/>
      </c>
    </row>
    <row r="268" spans="1:13" x14ac:dyDescent="0.3">
      <c r="A268" s="3" t="str">
        <f>IF('PNW Barge Rate'!A293 &lt;&gt;"",'PNW Barge Rate'!A293,"")</f>
        <v/>
      </c>
      <c r="B268" s="41" t="str">
        <f>IF('PNW Barge Rate'!B293 &lt;&gt;"", 'PNW Barge Rate'!B293,"")</f>
        <v/>
      </c>
      <c r="C268" s="41" t="str">
        <f>IF('PNW Barge Rate'!C293&lt;&gt;"",'PNW Barge Rate'!C293,"")</f>
        <v/>
      </c>
      <c r="D268" s="41" t="str">
        <f>IF('PNW Barge Rate'!D293&lt;&gt;"",'PNW Barge Rate'!D293,"")</f>
        <v/>
      </c>
      <c r="E268" s="41" t="str">
        <f>IF('PNW Barge Rate'!E293&lt;&gt;"",'PNW Barge Rate'!E293,"")</f>
        <v/>
      </c>
      <c r="F268" s="41" t="str">
        <f>IF('PNW Barge Rate'!F293&lt;&gt;"",'PNW Barge Rate'!F293,"")</f>
        <v/>
      </c>
      <c r="G268" s="41" t="str">
        <f>IF('PNW Barge Rate'!G293&lt;&gt;"",'PNW Barge Rate'!G293,"")</f>
        <v/>
      </c>
      <c r="H268" s="41" t="str">
        <f>IF('PNW Barge Rate'!H293&lt;&gt;"",'PNW Barge Rate'!H293,"")</f>
        <v/>
      </c>
      <c r="I268" s="41" t="str">
        <f>IF('PNW Barge Rate'!I293&lt;&gt;"",'PNW Barge Rate'!I293,"")</f>
        <v/>
      </c>
      <c r="J268" s="41" t="str">
        <f>IF('PNW Barge Rate'!J293&lt;&gt;"",'PNW Barge Rate'!J293,"")</f>
        <v/>
      </c>
      <c r="K268" s="41" t="str">
        <f>IF('PNW Barge Rate'!K293&lt;&gt;"",'PNW Barge Rate'!K293,"")</f>
        <v/>
      </c>
      <c r="L268" s="41" t="str">
        <f>IF('PNW Barge Rate'!L293&lt;&gt;"",'PNW Barge Rate'!L293,"")</f>
        <v/>
      </c>
      <c r="M268" s="41" t="str">
        <f>IF('PNW Barge Rate'!N293&lt;&gt;"",'PNW Barge Rate'!N293,"")</f>
        <v/>
      </c>
    </row>
    <row r="269" spans="1:13" x14ac:dyDescent="0.3">
      <c r="A269" s="3" t="str">
        <f>IF('PNW Barge Rate'!A294 &lt;&gt;"",'PNW Barge Rate'!A294,"")</f>
        <v/>
      </c>
      <c r="B269" s="41" t="str">
        <f>IF('PNW Barge Rate'!B294 &lt;&gt;"", 'PNW Barge Rate'!B294,"")</f>
        <v/>
      </c>
      <c r="C269" s="41" t="str">
        <f>IF('PNW Barge Rate'!C294&lt;&gt;"",'PNW Barge Rate'!C294,"")</f>
        <v/>
      </c>
      <c r="D269" s="41" t="str">
        <f>IF('PNW Barge Rate'!D294&lt;&gt;"",'PNW Barge Rate'!D294,"")</f>
        <v/>
      </c>
      <c r="E269" s="41" t="str">
        <f>IF('PNW Barge Rate'!E294&lt;&gt;"",'PNW Barge Rate'!E294,"")</f>
        <v/>
      </c>
      <c r="F269" s="41" t="str">
        <f>IF('PNW Barge Rate'!F294&lt;&gt;"",'PNW Barge Rate'!F294,"")</f>
        <v/>
      </c>
      <c r="G269" s="41" t="str">
        <f>IF('PNW Barge Rate'!G294&lt;&gt;"",'PNW Barge Rate'!G294,"")</f>
        <v/>
      </c>
      <c r="H269" s="41" t="str">
        <f>IF('PNW Barge Rate'!H294&lt;&gt;"",'PNW Barge Rate'!H294,"")</f>
        <v/>
      </c>
      <c r="I269" s="41" t="str">
        <f>IF('PNW Barge Rate'!I294&lt;&gt;"",'PNW Barge Rate'!I294,"")</f>
        <v/>
      </c>
      <c r="J269" s="41" t="str">
        <f>IF('PNW Barge Rate'!J294&lt;&gt;"",'PNW Barge Rate'!J294,"")</f>
        <v/>
      </c>
      <c r="K269" s="41" t="str">
        <f>IF('PNW Barge Rate'!K294&lt;&gt;"",'PNW Barge Rate'!K294,"")</f>
        <v/>
      </c>
      <c r="L269" s="41" t="str">
        <f>IF('PNW Barge Rate'!L294&lt;&gt;"",'PNW Barge Rate'!L294,"")</f>
        <v/>
      </c>
      <c r="M269" s="41" t="str">
        <f>IF('PNW Barge Rate'!N294&lt;&gt;"",'PNW Barge Rate'!N294,"")</f>
        <v/>
      </c>
    </row>
    <row r="270" spans="1:13" x14ac:dyDescent="0.3">
      <c r="A270" s="3" t="str">
        <f>IF('PNW Barge Rate'!A295 &lt;&gt;"",'PNW Barge Rate'!A295,"")</f>
        <v/>
      </c>
      <c r="B270" s="41" t="str">
        <f>IF('PNW Barge Rate'!B295 &lt;&gt;"", 'PNW Barge Rate'!B295,"")</f>
        <v/>
      </c>
      <c r="C270" s="41" t="str">
        <f>IF('PNW Barge Rate'!C295&lt;&gt;"",'PNW Barge Rate'!C295,"")</f>
        <v/>
      </c>
      <c r="D270" s="41" t="str">
        <f>IF('PNW Barge Rate'!D295&lt;&gt;"",'PNW Barge Rate'!D295,"")</f>
        <v/>
      </c>
      <c r="E270" s="41" t="str">
        <f>IF('PNW Barge Rate'!E295&lt;&gt;"",'PNW Barge Rate'!E295,"")</f>
        <v/>
      </c>
      <c r="F270" s="41" t="str">
        <f>IF('PNW Barge Rate'!F295&lt;&gt;"",'PNW Barge Rate'!F295,"")</f>
        <v/>
      </c>
      <c r="G270" s="41" t="str">
        <f>IF('PNW Barge Rate'!G295&lt;&gt;"",'PNW Barge Rate'!G295,"")</f>
        <v/>
      </c>
      <c r="H270" s="41" t="str">
        <f>IF('PNW Barge Rate'!H295&lt;&gt;"",'PNW Barge Rate'!H295,"")</f>
        <v/>
      </c>
      <c r="I270" s="41" t="str">
        <f>IF('PNW Barge Rate'!I295&lt;&gt;"",'PNW Barge Rate'!I295,"")</f>
        <v/>
      </c>
      <c r="J270" s="41" t="str">
        <f>IF('PNW Barge Rate'!J295&lt;&gt;"",'PNW Barge Rate'!J295,"")</f>
        <v/>
      </c>
      <c r="K270" s="41" t="str">
        <f>IF('PNW Barge Rate'!K295&lt;&gt;"",'PNW Barge Rate'!K295,"")</f>
        <v/>
      </c>
      <c r="L270" s="41" t="str">
        <f>IF('PNW Barge Rate'!L295&lt;&gt;"",'PNW Barge Rate'!L295,"")</f>
        <v/>
      </c>
      <c r="M270" s="41" t="str">
        <f>IF('PNW Barge Rate'!N295&lt;&gt;"",'PNW Barge Rate'!N295,"")</f>
        <v/>
      </c>
    </row>
    <row r="271" spans="1:13" x14ac:dyDescent="0.3">
      <c r="A271" s="3" t="str">
        <f>IF('PNW Barge Rate'!A296 &lt;&gt;"",'PNW Barge Rate'!A296,"")</f>
        <v/>
      </c>
      <c r="B271" s="41" t="str">
        <f>IF('PNW Barge Rate'!B296 &lt;&gt;"", 'PNW Barge Rate'!B296,"")</f>
        <v/>
      </c>
      <c r="C271" s="41" t="str">
        <f>IF('PNW Barge Rate'!C296&lt;&gt;"",'PNW Barge Rate'!C296,"")</f>
        <v/>
      </c>
      <c r="D271" s="41" t="str">
        <f>IF('PNW Barge Rate'!D296&lt;&gt;"",'PNW Barge Rate'!D296,"")</f>
        <v/>
      </c>
      <c r="E271" s="41" t="str">
        <f>IF('PNW Barge Rate'!E296&lt;&gt;"",'PNW Barge Rate'!E296,"")</f>
        <v/>
      </c>
      <c r="F271" s="41" t="str">
        <f>IF('PNW Barge Rate'!F296&lt;&gt;"",'PNW Barge Rate'!F296,"")</f>
        <v/>
      </c>
      <c r="G271" s="41" t="str">
        <f>IF('PNW Barge Rate'!G296&lt;&gt;"",'PNW Barge Rate'!G296,"")</f>
        <v/>
      </c>
      <c r="H271" s="41" t="str">
        <f>IF('PNW Barge Rate'!H296&lt;&gt;"",'PNW Barge Rate'!H296,"")</f>
        <v/>
      </c>
      <c r="I271" s="41" t="str">
        <f>IF('PNW Barge Rate'!I296&lt;&gt;"",'PNW Barge Rate'!I296,"")</f>
        <v/>
      </c>
      <c r="J271" s="41" t="str">
        <f>IF('PNW Barge Rate'!J296&lt;&gt;"",'PNW Barge Rate'!J296,"")</f>
        <v/>
      </c>
      <c r="K271" s="41" t="str">
        <f>IF('PNW Barge Rate'!K296&lt;&gt;"",'PNW Barge Rate'!K296,"")</f>
        <v/>
      </c>
      <c r="L271" s="41" t="str">
        <f>IF('PNW Barge Rate'!L296&lt;&gt;"",'PNW Barge Rate'!L296,"")</f>
        <v/>
      </c>
      <c r="M271" s="41" t="str">
        <f>IF('PNW Barge Rate'!N296&lt;&gt;"",'PNW Barge Rate'!N296,"")</f>
        <v/>
      </c>
    </row>
    <row r="272" spans="1:13" x14ac:dyDescent="0.3">
      <c r="A272" s="3" t="str">
        <f>IF('PNW Barge Rate'!A297 &lt;&gt;"",'PNW Barge Rate'!A297,"")</f>
        <v/>
      </c>
      <c r="B272" s="41" t="str">
        <f>IF('PNW Barge Rate'!B297 &lt;&gt;"", 'PNW Barge Rate'!B297,"")</f>
        <v/>
      </c>
      <c r="C272" s="41" t="str">
        <f>IF('PNW Barge Rate'!C297&lt;&gt;"",'PNW Barge Rate'!C297,"")</f>
        <v/>
      </c>
      <c r="D272" s="41" t="str">
        <f>IF('PNW Barge Rate'!D297&lt;&gt;"",'PNW Barge Rate'!D297,"")</f>
        <v/>
      </c>
      <c r="E272" s="41" t="str">
        <f>IF('PNW Barge Rate'!E297&lt;&gt;"",'PNW Barge Rate'!E297,"")</f>
        <v/>
      </c>
      <c r="F272" s="41" t="str">
        <f>IF('PNW Barge Rate'!F297&lt;&gt;"",'PNW Barge Rate'!F297,"")</f>
        <v/>
      </c>
      <c r="G272" s="41" t="str">
        <f>IF('PNW Barge Rate'!G297&lt;&gt;"",'PNW Barge Rate'!G297,"")</f>
        <v/>
      </c>
      <c r="H272" s="41" t="str">
        <f>IF('PNW Barge Rate'!H297&lt;&gt;"",'PNW Barge Rate'!H297,"")</f>
        <v/>
      </c>
      <c r="I272" s="41" t="str">
        <f>IF('PNW Barge Rate'!I297&lt;&gt;"",'PNW Barge Rate'!I297,"")</f>
        <v/>
      </c>
      <c r="J272" s="41" t="str">
        <f>IF('PNW Barge Rate'!J297&lt;&gt;"",'PNW Barge Rate'!J297,"")</f>
        <v/>
      </c>
      <c r="K272" s="41" t="str">
        <f>IF('PNW Barge Rate'!K297&lt;&gt;"",'PNW Barge Rate'!K297,"")</f>
        <v/>
      </c>
      <c r="L272" s="41" t="str">
        <f>IF('PNW Barge Rate'!L297&lt;&gt;"",'PNW Barge Rate'!L297,"")</f>
        <v/>
      </c>
      <c r="M272" s="41" t="str">
        <f>IF('PNW Barge Rate'!N297&lt;&gt;"",'PNW Barge Rate'!N297,"")</f>
        <v/>
      </c>
    </row>
    <row r="273" spans="1:13" x14ac:dyDescent="0.3">
      <c r="A273" s="3" t="str">
        <f>IF('PNW Barge Rate'!A298 &lt;&gt;"",'PNW Barge Rate'!A298,"")</f>
        <v/>
      </c>
      <c r="B273" s="41" t="str">
        <f>IF('PNW Barge Rate'!B298 &lt;&gt;"", 'PNW Barge Rate'!B298,"")</f>
        <v/>
      </c>
      <c r="C273" s="41" t="str">
        <f>IF('PNW Barge Rate'!C298&lt;&gt;"",'PNW Barge Rate'!C298,"")</f>
        <v/>
      </c>
      <c r="D273" s="41" t="str">
        <f>IF('PNW Barge Rate'!D298&lt;&gt;"",'PNW Barge Rate'!D298,"")</f>
        <v/>
      </c>
      <c r="E273" s="41" t="str">
        <f>IF('PNW Barge Rate'!E298&lt;&gt;"",'PNW Barge Rate'!E298,"")</f>
        <v/>
      </c>
      <c r="F273" s="41" t="str">
        <f>IF('PNW Barge Rate'!F298&lt;&gt;"",'PNW Barge Rate'!F298,"")</f>
        <v/>
      </c>
      <c r="G273" s="41" t="str">
        <f>IF('PNW Barge Rate'!G298&lt;&gt;"",'PNW Barge Rate'!G298,"")</f>
        <v/>
      </c>
      <c r="H273" s="41" t="str">
        <f>IF('PNW Barge Rate'!H298&lt;&gt;"",'PNW Barge Rate'!H298,"")</f>
        <v/>
      </c>
      <c r="I273" s="41" t="str">
        <f>IF('PNW Barge Rate'!I298&lt;&gt;"",'PNW Barge Rate'!I298,"")</f>
        <v/>
      </c>
      <c r="J273" s="41" t="str">
        <f>IF('PNW Barge Rate'!J298&lt;&gt;"",'PNW Barge Rate'!J298,"")</f>
        <v/>
      </c>
      <c r="K273" s="41" t="str">
        <f>IF('PNW Barge Rate'!K298&lt;&gt;"",'PNW Barge Rate'!K298,"")</f>
        <v/>
      </c>
      <c r="L273" s="41" t="str">
        <f>IF('PNW Barge Rate'!L298&lt;&gt;"",'PNW Barge Rate'!L298,"")</f>
        <v/>
      </c>
      <c r="M273" s="41" t="str">
        <f>IF('PNW Barge Rate'!N298&lt;&gt;"",'PNW Barge Rate'!N298,"")</f>
        <v/>
      </c>
    </row>
    <row r="274" spans="1:13" x14ac:dyDescent="0.3">
      <c r="A274" s="3" t="str">
        <f>IF('PNW Barge Rate'!A299 &lt;&gt;"",'PNW Barge Rate'!A299,"")</f>
        <v/>
      </c>
      <c r="B274" s="41" t="str">
        <f>IF('PNW Barge Rate'!B299 &lt;&gt;"", 'PNW Barge Rate'!B299,"")</f>
        <v/>
      </c>
      <c r="C274" s="41" t="str">
        <f>IF('PNW Barge Rate'!C299&lt;&gt;"",'PNW Barge Rate'!C299,"")</f>
        <v/>
      </c>
      <c r="D274" s="41" t="str">
        <f>IF('PNW Barge Rate'!D299&lt;&gt;"",'PNW Barge Rate'!D299,"")</f>
        <v/>
      </c>
      <c r="E274" s="41" t="str">
        <f>IF('PNW Barge Rate'!E299&lt;&gt;"",'PNW Barge Rate'!E299,"")</f>
        <v/>
      </c>
      <c r="F274" s="41" t="str">
        <f>IF('PNW Barge Rate'!F299&lt;&gt;"",'PNW Barge Rate'!F299,"")</f>
        <v/>
      </c>
      <c r="G274" s="41" t="str">
        <f>IF('PNW Barge Rate'!G299&lt;&gt;"",'PNW Barge Rate'!G299,"")</f>
        <v/>
      </c>
      <c r="H274" s="41" t="str">
        <f>IF('PNW Barge Rate'!H299&lt;&gt;"",'PNW Barge Rate'!H299,"")</f>
        <v/>
      </c>
      <c r="I274" s="41" t="str">
        <f>IF('PNW Barge Rate'!I299&lt;&gt;"",'PNW Barge Rate'!I299,"")</f>
        <v/>
      </c>
      <c r="J274" s="41" t="str">
        <f>IF('PNW Barge Rate'!J299&lt;&gt;"",'PNW Barge Rate'!J299,"")</f>
        <v/>
      </c>
      <c r="K274" s="41" t="str">
        <f>IF('PNW Barge Rate'!K299&lt;&gt;"",'PNW Barge Rate'!K299,"")</f>
        <v/>
      </c>
      <c r="L274" s="41" t="str">
        <f>IF('PNW Barge Rate'!L299&lt;&gt;"",'PNW Barge Rate'!L299,"")</f>
        <v/>
      </c>
      <c r="M274" s="41" t="str">
        <f>IF('PNW Barge Rate'!N299&lt;&gt;"",'PNW Barge Rate'!N299,"")</f>
        <v/>
      </c>
    </row>
    <row r="275" spans="1:13" x14ac:dyDescent="0.3">
      <c r="A275" s="3" t="str">
        <f>IF('PNW Barge Rate'!A300 &lt;&gt;"",'PNW Barge Rate'!A300,"")</f>
        <v/>
      </c>
      <c r="B275" s="41" t="str">
        <f>IF('PNW Barge Rate'!B300 &lt;&gt;"", 'PNW Barge Rate'!B300,"")</f>
        <v/>
      </c>
      <c r="C275" s="41" t="str">
        <f>IF('PNW Barge Rate'!C300&lt;&gt;"",'PNW Barge Rate'!C300,"")</f>
        <v/>
      </c>
      <c r="D275" s="41" t="str">
        <f>IF('PNW Barge Rate'!D300&lt;&gt;"",'PNW Barge Rate'!D300,"")</f>
        <v/>
      </c>
      <c r="E275" s="41" t="str">
        <f>IF('PNW Barge Rate'!E300&lt;&gt;"",'PNW Barge Rate'!E300,"")</f>
        <v/>
      </c>
      <c r="F275" s="41" t="str">
        <f>IF('PNW Barge Rate'!F300&lt;&gt;"",'PNW Barge Rate'!F300,"")</f>
        <v/>
      </c>
      <c r="G275" s="41" t="str">
        <f>IF('PNW Barge Rate'!G300&lt;&gt;"",'PNW Barge Rate'!G300,"")</f>
        <v/>
      </c>
      <c r="H275" s="41" t="str">
        <f>IF('PNW Barge Rate'!H300&lt;&gt;"",'PNW Barge Rate'!H300,"")</f>
        <v/>
      </c>
      <c r="I275" s="41" t="str">
        <f>IF('PNW Barge Rate'!I300&lt;&gt;"",'PNW Barge Rate'!I300,"")</f>
        <v/>
      </c>
      <c r="J275" s="41" t="str">
        <f>IF('PNW Barge Rate'!J300&lt;&gt;"",'PNW Barge Rate'!J300,"")</f>
        <v/>
      </c>
      <c r="K275" s="41" t="str">
        <f>IF('PNW Barge Rate'!K300&lt;&gt;"",'PNW Barge Rate'!K300,"")</f>
        <v/>
      </c>
      <c r="L275" s="41" t="str">
        <f>IF('PNW Barge Rate'!L300&lt;&gt;"",'PNW Barge Rate'!L300,"")</f>
        <v/>
      </c>
      <c r="M275" s="41" t="str">
        <f>IF('PNW Barge Rate'!N300&lt;&gt;"",'PNW Barge Rate'!N300,"")</f>
        <v/>
      </c>
    </row>
    <row r="276" spans="1:13" x14ac:dyDescent="0.3">
      <c r="A276" s="3" t="str">
        <f>IF('PNW Barge Rate'!A301 &lt;&gt;"",'PNW Barge Rate'!A301,"")</f>
        <v/>
      </c>
      <c r="B276" s="41" t="str">
        <f>IF('PNW Barge Rate'!B301 &lt;&gt;"", 'PNW Barge Rate'!B301,"")</f>
        <v/>
      </c>
      <c r="C276" s="41" t="str">
        <f>IF('PNW Barge Rate'!C301&lt;&gt;"",'PNW Barge Rate'!C301,"")</f>
        <v/>
      </c>
      <c r="D276" s="41" t="str">
        <f>IF('PNW Barge Rate'!D301&lt;&gt;"",'PNW Barge Rate'!D301,"")</f>
        <v/>
      </c>
      <c r="E276" s="41" t="str">
        <f>IF('PNW Barge Rate'!E301&lt;&gt;"",'PNW Barge Rate'!E301,"")</f>
        <v/>
      </c>
      <c r="F276" s="41" t="str">
        <f>IF('PNW Barge Rate'!F301&lt;&gt;"",'PNW Barge Rate'!F301,"")</f>
        <v/>
      </c>
      <c r="G276" s="41" t="str">
        <f>IF('PNW Barge Rate'!G301&lt;&gt;"",'PNW Barge Rate'!G301,"")</f>
        <v/>
      </c>
      <c r="H276" s="41" t="str">
        <f>IF('PNW Barge Rate'!H301&lt;&gt;"",'PNW Barge Rate'!H301,"")</f>
        <v/>
      </c>
      <c r="I276" s="41" t="str">
        <f>IF('PNW Barge Rate'!I301&lt;&gt;"",'PNW Barge Rate'!I301,"")</f>
        <v/>
      </c>
      <c r="J276" s="41" t="str">
        <f>IF('PNW Barge Rate'!J301&lt;&gt;"",'PNW Barge Rate'!J301,"")</f>
        <v/>
      </c>
      <c r="K276" s="41" t="str">
        <f>IF('PNW Barge Rate'!K301&lt;&gt;"",'PNW Barge Rate'!K301,"")</f>
        <v/>
      </c>
      <c r="L276" s="41" t="str">
        <f>IF('PNW Barge Rate'!L301&lt;&gt;"",'PNW Barge Rate'!L301,"")</f>
        <v/>
      </c>
      <c r="M276" s="41" t="str">
        <f>IF('PNW Barge Rate'!N301&lt;&gt;"",'PNW Barge Rate'!N301,"")</f>
        <v/>
      </c>
    </row>
    <row r="277" spans="1:13" x14ac:dyDescent="0.3">
      <c r="A277" s="3" t="str">
        <f>IF('PNW Barge Rate'!A302 &lt;&gt;"",'PNW Barge Rate'!A302,"")</f>
        <v/>
      </c>
      <c r="B277" s="41" t="str">
        <f>IF('PNW Barge Rate'!B302 &lt;&gt;"", 'PNW Barge Rate'!B302,"")</f>
        <v/>
      </c>
      <c r="C277" s="41" t="str">
        <f>IF('PNW Barge Rate'!C302&lt;&gt;"",'PNW Barge Rate'!C302,"")</f>
        <v/>
      </c>
      <c r="D277" s="41" t="str">
        <f>IF('PNW Barge Rate'!D302&lt;&gt;"",'PNW Barge Rate'!D302,"")</f>
        <v/>
      </c>
      <c r="E277" s="41" t="str">
        <f>IF('PNW Barge Rate'!E302&lt;&gt;"",'PNW Barge Rate'!E302,"")</f>
        <v/>
      </c>
      <c r="F277" s="41" t="str">
        <f>IF('PNW Barge Rate'!F302&lt;&gt;"",'PNW Barge Rate'!F302,"")</f>
        <v/>
      </c>
      <c r="G277" s="41" t="str">
        <f>IF('PNW Barge Rate'!G302&lt;&gt;"",'PNW Barge Rate'!G302,"")</f>
        <v/>
      </c>
      <c r="H277" s="41" t="str">
        <f>IF('PNW Barge Rate'!H302&lt;&gt;"",'PNW Barge Rate'!H302,"")</f>
        <v/>
      </c>
      <c r="I277" s="41" t="str">
        <f>IF('PNW Barge Rate'!I302&lt;&gt;"",'PNW Barge Rate'!I302,"")</f>
        <v/>
      </c>
      <c r="J277" s="41" t="str">
        <f>IF('PNW Barge Rate'!J302&lt;&gt;"",'PNW Barge Rate'!J302,"")</f>
        <v/>
      </c>
      <c r="K277" s="41" t="str">
        <f>IF('PNW Barge Rate'!K302&lt;&gt;"",'PNW Barge Rate'!K302,"")</f>
        <v/>
      </c>
      <c r="L277" s="41" t="str">
        <f>IF('PNW Barge Rate'!L302&lt;&gt;"",'PNW Barge Rate'!L302,"")</f>
        <v/>
      </c>
      <c r="M277" s="41" t="str">
        <f>IF('PNW Barge Rate'!N302&lt;&gt;"",'PNW Barge Rate'!N302,"")</f>
        <v/>
      </c>
    </row>
    <row r="278" spans="1:13" x14ac:dyDescent="0.3">
      <c r="A278" s="3" t="str">
        <f>IF('PNW Barge Rate'!A303 &lt;&gt;"",'PNW Barge Rate'!A303,"")</f>
        <v/>
      </c>
      <c r="B278" s="41" t="str">
        <f>IF('PNW Barge Rate'!B303 &lt;&gt;"", 'PNW Barge Rate'!B303,"")</f>
        <v/>
      </c>
      <c r="C278" s="41" t="str">
        <f>IF('PNW Barge Rate'!C303&lt;&gt;"",'PNW Barge Rate'!C303,"")</f>
        <v/>
      </c>
      <c r="D278" s="41" t="str">
        <f>IF('PNW Barge Rate'!D303&lt;&gt;"",'PNW Barge Rate'!D303,"")</f>
        <v/>
      </c>
      <c r="E278" s="41" t="str">
        <f>IF('PNW Barge Rate'!E303&lt;&gt;"",'PNW Barge Rate'!E303,"")</f>
        <v/>
      </c>
      <c r="F278" s="41" t="str">
        <f>IF('PNW Barge Rate'!F303&lt;&gt;"",'PNW Barge Rate'!F303,"")</f>
        <v/>
      </c>
      <c r="G278" s="41" t="str">
        <f>IF('PNW Barge Rate'!G303&lt;&gt;"",'PNW Barge Rate'!G303,"")</f>
        <v/>
      </c>
      <c r="H278" s="41" t="str">
        <f>IF('PNW Barge Rate'!H303&lt;&gt;"",'PNW Barge Rate'!H303,"")</f>
        <v/>
      </c>
      <c r="I278" s="41" t="str">
        <f>IF('PNW Barge Rate'!I303&lt;&gt;"",'PNW Barge Rate'!I303,"")</f>
        <v/>
      </c>
      <c r="J278" s="41" t="str">
        <f>IF('PNW Barge Rate'!J303&lt;&gt;"",'PNW Barge Rate'!J303,"")</f>
        <v/>
      </c>
      <c r="K278" s="41" t="str">
        <f>IF('PNW Barge Rate'!K303&lt;&gt;"",'PNW Barge Rate'!K303,"")</f>
        <v/>
      </c>
      <c r="L278" s="41" t="str">
        <f>IF('PNW Barge Rate'!L303&lt;&gt;"",'PNW Barge Rate'!L303,"")</f>
        <v/>
      </c>
      <c r="M278" s="41" t="str">
        <f>IF('PNW Barge Rate'!N303&lt;&gt;"",'PNW Barge Rate'!N303,"")</f>
        <v/>
      </c>
    </row>
    <row r="279" spans="1:13" x14ac:dyDescent="0.3">
      <c r="A279" s="3" t="str">
        <f>IF('PNW Barge Rate'!A304 &lt;&gt;"",'PNW Barge Rate'!A304,"")</f>
        <v/>
      </c>
      <c r="B279" s="41" t="str">
        <f>IF('PNW Barge Rate'!B304 &lt;&gt;"", 'PNW Barge Rate'!B304,"")</f>
        <v/>
      </c>
      <c r="C279" s="41" t="str">
        <f>IF('PNW Barge Rate'!C304&lt;&gt;"",'PNW Barge Rate'!C304,"")</f>
        <v/>
      </c>
      <c r="D279" s="41" t="str">
        <f>IF('PNW Barge Rate'!D304&lt;&gt;"",'PNW Barge Rate'!D304,"")</f>
        <v/>
      </c>
      <c r="E279" s="41" t="str">
        <f>IF('PNW Barge Rate'!E304&lt;&gt;"",'PNW Barge Rate'!E304,"")</f>
        <v/>
      </c>
      <c r="F279" s="41" t="str">
        <f>IF('PNW Barge Rate'!F304&lt;&gt;"",'PNW Barge Rate'!F304,"")</f>
        <v/>
      </c>
      <c r="G279" s="41" t="str">
        <f>IF('PNW Barge Rate'!G304&lt;&gt;"",'PNW Barge Rate'!G304,"")</f>
        <v/>
      </c>
      <c r="H279" s="41" t="str">
        <f>IF('PNW Barge Rate'!H304&lt;&gt;"",'PNW Barge Rate'!H304,"")</f>
        <v/>
      </c>
      <c r="I279" s="41" t="str">
        <f>IF('PNW Barge Rate'!I304&lt;&gt;"",'PNW Barge Rate'!I304,"")</f>
        <v/>
      </c>
      <c r="J279" s="41" t="str">
        <f>IF('PNW Barge Rate'!J304&lt;&gt;"",'PNW Barge Rate'!J304,"")</f>
        <v/>
      </c>
      <c r="K279" s="41" t="str">
        <f>IF('PNW Barge Rate'!K304&lt;&gt;"",'PNW Barge Rate'!K304,"")</f>
        <v/>
      </c>
      <c r="L279" s="41" t="str">
        <f>IF('PNW Barge Rate'!L304&lt;&gt;"",'PNW Barge Rate'!L304,"")</f>
        <v/>
      </c>
      <c r="M279" s="41" t="str">
        <f>IF('PNW Barge Rate'!N304&lt;&gt;"",'PNW Barge Rate'!N304,"")</f>
        <v/>
      </c>
    </row>
    <row r="280" spans="1:13" x14ac:dyDescent="0.3">
      <c r="A280" s="3" t="str">
        <f>IF('PNW Barge Rate'!A305 &lt;&gt;"",'PNW Barge Rate'!A305,"")</f>
        <v/>
      </c>
      <c r="B280" s="41" t="str">
        <f>IF('PNW Barge Rate'!B305 &lt;&gt;"", 'PNW Barge Rate'!B305,"")</f>
        <v/>
      </c>
      <c r="C280" s="41" t="str">
        <f>IF('PNW Barge Rate'!C305&lt;&gt;"",'PNW Barge Rate'!C305,"")</f>
        <v/>
      </c>
      <c r="D280" s="41" t="str">
        <f>IF('PNW Barge Rate'!D305&lt;&gt;"",'PNW Barge Rate'!D305,"")</f>
        <v/>
      </c>
      <c r="E280" s="41" t="str">
        <f>IF('PNW Barge Rate'!E305&lt;&gt;"",'PNW Barge Rate'!E305,"")</f>
        <v/>
      </c>
      <c r="F280" s="41" t="str">
        <f>IF('PNW Barge Rate'!F305&lt;&gt;"",'PNW Barge Rate'!F305,"")</f>
        <v/>
      </c>
      <c r="G280" s="41" t="str">
        <f>IF('PNW Barge Rate'!G305&lt;&gt;"",'PNW Barge Rate'!G305,"")</f>
        <v/>
      </c>
      <c r="H280" s="41" t="str">
        <f>IF('PNW Barge Rate'!H305&lt;&gt;"",'PNW Barge Rate'!H305,"")</f>
        <v/>
      </c>
      <c r="I280" s="41" t="str">
        <f>IF('PNW Barge Rate'!I305&lt;&gt;"",'PNW Barge Rate'!I305,"")</f>
        <v/>
      </c>
      <c r="J280" s="41" t="str">
        <f>IF('PNW Barge Rate'!J305&lt;&gt;"",'PNW Barge Rate'!J305,"")</f>
        <v/>
      </c>
      <c r="K280" s="41" t="str">
        <f>IF('PNW Barge Rate'!K305&lt;&gt;"",'PNW Barge Rate'!K305,"")</f>
        <v/>
      </c>
      <c r="L280" s="41" t="str">
        <f>IF('PNW Barge Rate'!L305&lt;&gt;"",'PNW Barge Rate'!L305,"")</f>
        <v/>
      </c>
      <c r="M280" s="41" t="str">
        <f>IF('PNW Barge Rate'!N305&lt;&gt;"",'PNW Barge Rate'!N305,"")</f>
        <v/>
      </c>
    </row>
    <row r="281" spans="1:13" x14ac:dyDescent="0.3">
      <c r="A281" s="3" t="str">
        <f>IF('PNW Barge Rate'!A306 &lt;&gt;"",'PNW Barge Rate'!A306,"")</f>
        <v/>
      </c>
      <c r="B281" s="41" t="str">
        <f>IF('PNW Barge Rate'!B306 &lt;&gt;"", 'PNW Barge Rate'!B306,"")</f>
        <v/>
      </c>
      <c r="C281" s="41" t="str">
        <f>IF('PNW Barge Rate'!C306&lt;&gt;"",'PNW Barge Rate'!C306,"")</f>
        <v/>
      </c>
      <c r="D281" s="41" t="str">
        <f>IF('PNW Barge Rate'!D306&lt;&gt;"",'PNW Barge Rate'!D306,"")</f>
        <v/>
      </c>
      <c r="E281" s="41" t="str">
        <f>IF('PNW Barge Rate'!E306&lt;&gt;"",'PNW Barge Rate'!E306,"")</f>
        <v/>
      </c>
      <c r="F281" s="41" t="str">
        <f>IF('PNW Barge Rate'!F306&lt;&gt;"",'PNW Barge Rate'!F306,"")</f>
        <v/>
      </c>
      <c r="G281" s="41" t="str">
        <f>IF('PNW Barge Rate'!G306&lt;&gt;"",'PNW Barge Rate'!G306,"")</f>
        <v/>
      </c>
      <c r="H281" s="41" t="str">
        <f>IF('PNW Barge Rate'!H306&lt;&gt;"",'PNW Barge Rate'!H306,"")</f>
        <v/>
      </c>
      <c r="I281" s="41" t="str">
        <f>IF('PNW Barge Rate'!I306&lt;&gt;"",'PNW Barge Rate'!I306,"")</f>
        <v/>
      </c>
      <c r="J281" s="41" t="str">
        <f>IF('PNW Barge Rate'!J306&lt;&gt;"",'PNW Barge Rate'!J306,"")</f>
        <v/>
      </c>
      <c r="K281" s="41" t="str">
        <f>IF('PNW Barge Rate'!K306&lt;&gt;"",'PNW Barge Rate'!K306,"")</f>
        <v/>
      </c>
      <c r="L281" s="41" t="str">
        <f>IF('PNW Barge Rate'!L306&lt;&gt;"",'PNW Barge Rate'!L306,"")</f>
        <v/>
      </c>
      <c r="M281" s="41" t="str">
        <f>IF('PNW Barge Rate'!N306&lt;&gt;"",'PNW Barge Rate'!N306,"")</f>
        <v/>
      </c>
    </row>
    <row r="282" spans="1:13" x14ac:dyDescent="0.3">
      <c r="A282" s="3" t="str">
        <f>IF('PNW Barge Rate'!A307 &lt;&gt;"",'PNW Barge Rate'!A307,"")</f>
        <v/>
      </c>
      <c r="B282" s="41" t="str">
        <f>IF('PNW Barge Rate'!B307 &lt;&gt;"", 'PNW Barge Rate'!B307,"")</f>
        <v/>
      </c>
      <c r="C282" s="41" t="str">
        <f>IF('PNW Barge Rate'!C307&lt;&gt;"",'PNW Barge Rate'!C307,"")</f>
        <v/>
      </c>
      <c r="D282" s="41" t="str">
        <f>IF('PNW Barge Rate'!D307&lt;&gt;"",'PNW Barge Rate'!D307,"")</f>
        <v/>
      </c>
      <c r="E282" s="41" t="str">
        <f>IF('PNW Barge Rate'!E307&lt;&gt;"",'PNW Barge Rate'!E307,"")</f>
        <v/>
      </c>
      <c r="F282" s="41" t="str">
        <f>IF('PNW Barge Rate'!F307&lt;&gt;"",'PNW Barge Rate'!F307,"")</f>
        <v/>
      </c>
      <c r="G282" s="41" t="str">
        <f>IF('PNW Barge Rate'!G307&lt;&gt;"",'PNW Barge Rate'!G307,"")</f>
        <v/>
      </c>
      <c r="H282" s="41" t="str">
        <f>IF('PNW Barge Rate'!H307&lt;&gt;"",'PNW Barge Rate'!H307,"")</f>
        <v/>
      </c>
      <c r="I282" s="41" t="str">
        <f>IF('PNW Barge Rate'!I307&lt;&gt;"",'PNW Barge Rate'!I307,"")</f>
        <v/>
      </c>
      <c r="J282" s="41" t="str">
        <f>IF('PNW Barge Rate'!J307&lt;&gt;"",'PNW Barge Rate'!J307,"")</f>
        <v/>
      </c>
      <c r="K282" s="41" t="str">
        <f>IF('PNW Barge Rate'!K307&lt;&gt;"",'PNW Barge Rate'!K307,"")</f>
        <v/>
      </c>
      <c r="L282" s="41" t="str">
        <f>IF('PNW Barge Rate'!L307&lt;&gt;"",'PNW Barge Rate'!L307,"")</f>
        <v/>
      </c>
      <c r="M282" s="41" t="str">
        <f>IF('PNW Barge Rate'!N307&lt;&gt;"",'PNW Barge Rate'!N307,"")</f>
        <v/>
      </c>
    </row>
    <row r="283" spans="1:13" x14ac:dyDescent="0.3">
      <c r="A283" s="3" t="str">
        <f>IF('PNW Barge Rate'!A308 &lt;&gt;"",'PNW Barge Rate'!A308,"")</f>
        <v/>
      </c>
      <c r="B283" s="41" t="str">
        <f>IF('PNW Barge Rate'!B308 &lt;&gt;"", 'PNW Barge Rate'!B308,"")</f>
        <v/>
      </c>
      <c r="C283" s="41" t="str">
        <f>IF('PNW Barge Rate'!C308&lt;&gt;"",'PNW Barge Rate'!C308,"")</f>
        <v/>
      </c>
      <c r="D283" s="41" t="str">
        <f>IF('PNW Barge Rate'!D308&lt;&gt;"",'PNW Barge Rate'!D308,"")</f>
        <v/>
      </c>
      <c r="E283" s="41" t="str">
        <f>IF('PNW Barge Rate'!E308&lt;&gt;"",'PNW Barge Rate'!E308,"")</f>
        <v/>
      </c>
      <c r="F283" s="41" t="str">
        <f>IF('PNW Barge Rate'!F308&lt;&gt;"",'PNW Barge Rate'!F308,"")</f>
        <v/>
      </c>
      <c r="G283" s="41" t="str">
        <f>IF('PNW Barge Rate'!G308&lt;&gt;"",'PNW Barge Rate'!G308,"")</f>
        <v/>
      </c>
      <c r="H283" s="41" t="str">
        <f>IF('PNW Barge Rate'!H308&lt;&gt;"",'PNW Barge Rate'!H308,"")</f>
        <v/>
      </c>
      <c r="I283" s="41" t="str">
        <f>IF('PNW Barge Rate'!I308&lt;&gt;"",'PNW Barge Rate'!I308,"")</f>
        <v/>
      </c>
      <c r="J283" s="41" t="str">
        <f>IF('PNW Barge Rate'!J308&lt;&gt;"",'PNW Barge Rate'!J308,"")</f>
        <v/>
      </c>
      <c r="K283" s="41" t="str">
        <f>IF('PNW Barge Rate'!K308&lt;&gt;"",'PNW Barge Rate'!K308,"")</f>
        <v/>
      </c>
      <c r="L283" s="41" t="str">
        <f>IF('PNW Barge Rate'!L308&lt;&gt;"",'PNW Barge Rate'!L308,"")</f>
        <v/>
      </c>
      <c r="M283" s="41" t="str">
        <f>IF('PNW Barge Rate'!N308&lt;&gt;"",'PNW Barge Rate'!N308,"")</f>
        <v/>
      </c>
    </row>
    <row r="284" spans="1:13" x14ac:dyDescent="0.3">
      <c r="A284" s="3" t="str">
        <f>IF('PNW Barge Rate'!A309 &lt;&gt;"",'PNW Barge Rate'!A309,"")</f>
        <v/>
      </c>
      <c r="B284" s="41" t="str">
        <f>IF('PNW Barge Rate'!B309 &lt;&gt;"", 'PNW Barge Rate'!B309,"")</f>
        <v/>
      </c>
      <c r="C284" s="41" t="str">
        <f>IF('PNW Barge Rate'!C309&lt;&gt;"",'PNW Barge Rate'!C309,"")</f>
        <v/>
      </c>
      <c r="D284" s="41" t="str">
        <f>IF('PNW Barge Rate'!D309&lt;&gt;"",'PNW Barge Rate'!D309,"")</f>
        <v/>
      </c>
      <c r="E284" s="41" t="str">
        <f>IF('PNW Barge Rate'!E309&lt;&gt;"",'PNW Barge Rate'!E309,"")</f>
        <v/>
      </c>
      <c r="F284" s="41" t="str">
        <f>IF('PNW Barge Rate'!F309&lt;&gt;"",'PNW Barge Rate'!F309,"")</f>
        <v/>
      </c>
      <c r="G284" s="41" t="str">
        <f>IF('PNW Barge Rate'!G309&lt;&gt;"",'PNW Barge Rate'!G309,"")</f>
        <v/>
      </c>
      <c r="H284" s="41" t="str">
        <f>IF('PNW Barge Rate'!H309&lt;&gt;"",'PNW Barge Rate'!H309,"")</f>
        <v/>
      </c>
      <c r="I284" s="41" t="str">
        <f>IF('PNW Barge Rate'!I309&lt;&gt;"",'PNW Barge Rate'!I309,"")</f>
        <v/>
      </c>
      <c r="J284" s="41" t="str">
        <f>IF('PNW Barge Rate'!J309&lt;&gt;"",'PNW Barge Rate'!J309,"")</f>
        <v/>
      </c>
      <c r="K284" s="41" t="str">
        <f>IF('PNW Barge Rate'!K309&lt;&gt;"",'PNW Barge Rate'!K309,"")</f>
        <v/>
      </c>
      <c r="L284" s="41" t="str">
        <f>IF('PNW Barge Rate'!L309&lt;&gt;"",'PNW Barge Rate'!L309,"")</f>
        <v/>
      </c>
      <c r="M284" s="41" t="str">
        <f>IF('PNW Barge Rate'!N309&lt;&gt;"",'PNW Barge Rate'!N309,"")</f>
        <v/>
      </c>
    </row>
    <row r="285" spans="1:13" x14ac:dyDescent="0.3">
      <c r="A285" s="3" t="str">
        <f>IF('PNW Barge Rate'!A310 &lt;&gt;"",'PNW Barge Rate'!A310,"")</f>
        <v/>
      </c>
      <c r="B285" s="41" t="str">
        <f>IF('PNW Barge Rate'!B310 &lt;&gt;"", 'PNW Barge Rate'!B310,"")</f>
        <v/>
      </c>
      <c r="C285" s="41" t="str">
        <f>IF('PNW Barge Rate'!C310&lt;&gt;"",'PNW Barge Rate'!C310,"")</f>
        <v/>
      </c>
      <c r="D285" s="41" t="str">
        <f>IF('PNW Barge Rate'!D310&lt;&gt;"",'PNW Barge Rate'!D310,"")</f>
        <v/>
      </c>
      <c r="E285" s="41" t="str">
        <f>IF('PNW Barge Rate'!E310&lt;&gt;"",'PNW Barge Rate'!E310,"")</f>
        <v/>
      </c>
      <c r="F285" s="41" t="str">
        <f>IF('PNW Barge Rate'!F310&lt;&gt;"",'PNW Barge Rate'!F310,"")</f>
        <v/>
      </c>
      <c r="G285" s="41" t="str">
        <f>IF('PNW Barge Rate'!G310&lt;&gt;"",'PNW Barge Rate'!G310,"")</f>
        <v/>
      </c>
      <c r="H285" s="41" t="str">
        <f>IF('PNW Barge Rate'!H310&lt;&gt;"",'PNW Barge Rate'!H310,"")</f>
        <v/>
      </c>
      <c r="I285" s="41" t="str">
        <f>IF('PNW Barge Rate'!I310&lt;&gt;"",'PNW Barge Rate'!I310,"")</f>
        <v/>
      </c>
      <c r="J285" s="41" t="str">
        <f>IF('PNW Barge Rate'!J310&lt;&gt;"",'PNW Barge Rate'!J310,"")</f>
        <v/>
      </c>
      <c r="K285" s="41" t="str">
        <f>IF('PNW Barge Rate'!K310&lt;&gt;"",'PNW Barge Rate'!K310,"")</f>
        <v/>
      </c>
      <c r="L285" s="41" t="str">
        <f>IF('PNW Barge Rate'!L310&lt;&gt;"",'PNW Barge Rate'!L310,"")</f>
        <v/>
      </c>
      <c r="M285" s="41" t="str">
        <f>IF('PNW Barge Rate'!N310&lt;&gt;"",'PNW Barge Rate'!N310,"")</f>
        <v/>
      </c>
    </row>
    <row r="286" spans="1:13" x14ac:dyDescent="0.3">
      <c r="A286" s="3" t="str">
        <f>IF('PNW Barge Rate'!A311 &lt;&gt;"",'PNW Barge Rate'!A311,"")</f>
        <v/>
      </c>
      <c r="B286" s="41" t="str">
        <f>IF('PNW Barge Rate'!B311 &lt;&gt;"", 'PNW Barge Rate'!B311,"")</f>
        <v/>
      </c>
      <c r="C286" s="41" t="str">
        <f>IF('PNW Barge Rate'!C311&lt;&gt;"",'PNW Barge Rate'!C311,"")</f>
        <v/>
      </c>
      <c r="D286" s="41" t="str">
        <f>IF('PNW Barge Rate'!D311&lt;&gt;"",'PNW Barge Rate'!D311,"")</f>
        <v/>
      </c>
      <c r="E286" s="41" t="str">
        <f>IF('PNW Barge Rate'!E311&lt;&gt;"",'PNW Barge Rate'!E311,"")</f>
        <v/>
      </c>
      <c r="F286" s="41" t="str">
        <f>IF('PNW Barge Rate'!F311&lt;&gt;"",'PNW Barge Rate'!F311,"")</f>
        <v/>
      </c>
      <c r="G286" s="41" t="str">
        <f>IF('PNW Barge Rate'!G311&lt;&gt;"",'PNW Barge Rate'!G311,"")</f>
        <v/>
      </c>
      <c r="H286" s="41" t="str">
        <f>IF('PNW Barge Rate'!H311&lt;&gt;"",'PNW Barge Rate'!H311,"")</f>
        <v/>
      </c>
      <c r="I286" s="41" t="str">
        <f>IF('PNW Barge Rate'!I311&lt;&gt;"",'PNW Barge Rate'!I311,"")</f>
        <v/>
      </c>
      <c r="J286" s="41" t="str">
        <f>IF('PNW Barge Rate'!J311&lt;&gt;"",'PNW Barge Rate'!J311,"")</f>
        <v/>
      </c>
      <c r="K286" s="41" t="str">
        <f>IF('PNW Barge Rate'!K311&lt;&gt;"",'PNW Barge Rate'!K311,"")</f>
        <v/>
      </c>
      <c r="L286" s="41" t="str">
        <f>IF('PNW Barge Rate'!L311&lt;&gt;"",'PNW Barge Rate'!L311,"")</f>
        <v/>
      </c>
      <c r="M286" s="41" t="str">
        <f>IF('PNW Barge Rate'!N311&lt;&gt;"",'PNW Barge Rate'!N311,"")</f>
        <v/>
      </c>
    </row>
    <row r="287" spans="1:13" x14ac:dyDescent="0.3">
      <c r="A287" s="3" t="str">
        <f>IF('PNW Barge Rate'!A312 &lt;&gt;"",'PNW Barge Rate'!A312,"")</f>
        <v/>
      </c>
      <c r="B287" s="41" t="str">
        <f>IF('PNW Barge Rate'!B312 &lt;&gt;"", 'PNW Barge Rate'!B312,"")</f>
        <v/>
      </c>
      <c r="C287" s="41" t="str">
        <f>IF('PNW Barge Rate'!C312&lt;&gt;"",'PNW Barge Rate'!C312,"")</f>
        <v/>
      </c>
      <c r="D287" s="41" t="str">
        <f>IF('PNW Barge Rate'!D312&lt;&gt;"",'PNW Barge Rate'!D312,"")</f>
        <v/>
      </c>
      <c r="E287" s="41" t="str">
        <f>IF('PNW Barge Rate'!E312&lt;&gt;"",'PNW Barge Rate'!E312,"")</f>
        <v/>
      </c>
      <c r="F287" s="41" t="str">
        <f>IF('PNW Barge Rate'!F312&lt;&gt;"",'PNW Barge Rate'!F312,"")</f>
        <v/>
      </c>
      <c r="G287" s="41" t="str">
        <f>IF('PNW Barge Rate'!G312&lt;&gt;"",'PNW Barge Rate'!G312,"")</f>
        <v/>
      </c>
      <c r="H287" s="41" t="str">
        <f>IF('PNW Barge Rate'!H312&lt;&gt;"",'PNW Barge Rate'!H312,"")</f>
        <v/>
      </c>
      <c r="I287" s="41" t="str">
        <f>IF('PNW Barge Rate'!I312&lt;&gt;"",'PNW Barge Rate'!I312,"")</f>
        <v/>
      </c>
      <c r="J287" s="41" t="str">
        <f>IF('PNW Barge Rate'!J312&lt;&gt;"",'PNW Barge Rate'!J312,"")</f>
        <v/>
      </c>
      <c r="K287" s="41" t="str">
        <f>IF('PNW Barge Rate'!K312&lt;&gt;"",'PNW Barge Rate'!K312,"")</f>
        <v/>
      </c>
      <c r="L287" s="41" t="str">
        <f>IF('PNW Barge Rate'!L312&lt;&gt;"",'PNW Barge Rate'!L312,"")</f>
        <v/>
      </c>
      <c r="M287" s="41" t="str">
        <f>IF('PNW Barge Rate'!N312&lt;&gt;"",'PNW Barge Rate'!N312,"")</f>
        <v/>
      </c>
    </row>
    <row r="288" spans="1:13" x14ac:dyDescent="0.3">
      <c r="A288" s="3" t="str">
        <f>IF('PNW Barge Rate'!A313 &lt;&gt;"",'PNW Barge Rate'!A313,"")</f>
        <v/>
      </c>
      <c r="B288" s="41" t="str">
        <f>IF('PNW Barge Rate'!B313 &lt;&gt;"", 'PNW Barge Rate'!B313,"")</f>
        <v/>
      </c>
      <c r="C288" s="41" t="str">
        <f>IF('PNW Barge Rate'!C313&lt;&gt;"",'PNW Barge Rate'!C313,"")</f>
        <v/>
      </c>
      <c r="D288" s="41" t="str">
        <f>IF('PNW Barge Rate'!D313&lt;&gt;"",'PNW Barge Rate'!D313,"")</f>
        <v/>
      </c>
      <c r="E288" s="41" t="str">
        <f>IF('PNW Barge Rate'!E313&lt;&gt;"",'PNW Barge Rate'!E313,"")</f>
        <v/>
      </c>
      <c r="F288" s="41" t="str">
        <f>IF('PNW Barge Rate'!F313&lt;&gt;"",'PNW Barge Rate'!F313,"")</f>
        <v/>
      </c>
      <c r="G288" s="41" t="str">
        <f>IF('PNW Barge Rate'!G313&lt;&gt;"",'PNW Barge Rate'!G313,"")</f>
        <v/>
      </c>
      <c r="H288" s="41" t="str">
        <f>IF('PNW Barge Rate'!H313&lt;&gt;"",'PNW Barge Rate'!H313,"")</f>
        <v/>
      </c>
      <c r="I288" s="41" t="str">
        <f>IF('PNW Barge Rate'!I313&lt;&gt;"",'PNW Barge Rate'!I313,"")</f>
        <v/>
      </c>
      <c r="J288" s="41" t="str">
        <f>IF('PNW Barge Rate'!J313&lt;&gt;"",'PNW Barge Rate'!J313,"")</f>
        <v/>
      </c>
      <c r="K288" s="41" t="str">
        <f>IF('PNW Barge Rate'!K313&lt;&gt;"",'PNW Barge Rate'!K313,"")</f>
        <v/>
      </c>
      <c r="L288" s="41" t="str">
        <f>IF('PNW Barge Rate'!L313&lt;&gt;"",'PNW Barge Rate'!L313,"")</f>
        <v/>
      </c>
      <c r="M288" s="41" t="str">
        <f>IF('PNW Barge Rate'!N313&lt;&gt;"",'PNW Barge Rate'!N313,"")</f>
        <v/>
      </c>
    </row>
    <row r="289" spans="1:13" x14ac:dyDescent="0.3">
      <c r="A289" s="3" t="str">
        <f>IF('PNW Barge Rate'!A314 &lt;&gt;"",'PNW Barge Rate'!A314,"")</f>
        <v/>
      </c>
      <c r="B289" s="41" t="str">
        <f>IF('PNW Barge Rate'!B314 &lt;&gt;"", 'PNW Barge Rate'!B314,"")</f>
        <v/>
      </c>
      <c r="C289" s="41" t="str">
        <f>IF('PNW Barge Rate'!C314&lt;&gt;"",'PNW Barge Rate'!C314,"")</f>
        <v/>
      </c>
      <c r="D289" s="41" t="str">
        <f>IF('PNW Barge Rate'!D314&lt;&gt;"",'PNW Barge Rate'!D314,"")</f>
        <v/>
      </c>
      <c r="E289" s="41" t="str">
        <f>IF('PNW Barge Rate'!E314&lt;&gt;"",'PNW Barge Rate'!E314,"")</f>
        <v/>
      </c>
      <c r="F289" s="41" t="str">
        <f>IF('PNW Barge Rate'!F314&lt;&gt;"",'PNW Barge Rate'!F314,"")</f>
        <v/>
      </c>
      <c r="G289" s="41" t="str">
        <f>IF('PNW Barge Rate'!G314&lt;&gt;"",'PNW Barge Rate'!G314,"")</f>
        <v/>
      </c>
      <c r="H289" s="41" t="str">
        <f>IF('PNW Barge Rate'!H314&lt;&gt;"",'PNW Barge Rate'!H314,"")</f>
        <v/>
      </c>
      <c r="I289" s="41" t="str">
        <f>IF('PNW Barge Rate'!I314&lt;&gt;"",'PNW Barge Rate'!I314,"")</f>
        <v/>
      </c>
      <c r="J289" s="41" t="str">
        <f>IF('PNW Barge Rate'!J314&lt;&gt;"",'PNW Barge Rate'!J314,"")</f>
        <v/>
      </c>
      <c r="K289" s="41" t="str">
        <f>IF('PNW Barge Rate'!K314&lt;&gt;"",'PNW Barge Rate'!K314,"")</f>
        <v/>
      </c>
      <c r="L289" s="41" t="str">
        <f>IF('PNW Barge Rate'!L314&lt;&gt;"",'PNW Barge Rate'!L314,"")</f>
        <v/>
      </c>
      <c r="M289" s="41" t="str">
        <f>IF('PNW Barge Rate'!N314&lt;&gt;"",'PNW Barge Rate'!N314,"")</f>
        <v/>
      </c>
    </row>
    <row r="290" spans="1:13" x14ac:dyDescent="0.3">
      <c r="A290" s="3" t="str">
        <f>IF('PNW Barge Rate'!A315 &lt;&gt;"",'PNW Barge Rate'!A315,"")</f>
        <v/>
      </c>
      <c r="B290" s="41" t="str">
        <f>IF('PNW Barge Rate'!B315 &lt;&gt;"", 'PNW Barge Rate'!B315,"")</f>
        <v/>
      </c>
      <c r="C290" s="41" t="str">
        <f>IF('PNW Barge Rate'!C315&lt;&gt;"",'PNW Barge Rate'!C315,"")</f>
        <v/>
      </c>
      <c r="D290" s="41" t="str">
        <f>IF('PNW Barge Rate'!D315&lt;&gt;"",'PNW Barge Rate'!D315,"")</f>
        <v/>
      </c>
      <c r="E290" s="41" t="str">
        <f>IF('PNW Barge Rate'!E315&lt;&gt;"",'PNW Barge Rate'!E315,"")</f>
        <v/>
      </c>
      <c r="F290" s="41" t="str">
        <f>IF('PNW Barge Rate'!F315&lt;&gt;"",'PNW Barge Rate'!F315,"")</f>
        <v/>
      </c>
      <c r="G290" s="41" t="str">
        <f>IF('PNW Barge Rate'!G315&lt;&gt;"",'PNW Barge Rate'!G315,"")</f>
        <v/>
      </c>
      <c r="H290" s="41" t="str">
        <f>IF('PNW Barge Rate'!H315&lt;&gt;"",'PNW Barge Rate'!H315,"")</f>
        <v/>
      </c>
      <c r="I290" s="41" t="str">
        <f>IF('PNW Barge Rate'!I315&lt;&gt;"",'PNW Barge Rate'!I315,"")</f>
        <v/>
      </c>
      <c r="J290" s="41" t="str">
        <f>IF('PNW Barge Rate'!J315&lt;&gt;"",'PNW Barge Rate'!J315,"")</f>
        <v/>
      </c>
      <c r="K290" s="41" t="str">
        <f>IF('PNW Barge Rate'!K315&lt;&gt;"",'PNW Barge Rate'!K315,"")</f>
        <v/>
      </c>
      <c r="L290" s="41" t="str">
        <f>IF('PNW Barge Rate'!L315&lt;&gt;"",'PNW Barge Rate'!L315,"")</f>
        <v/>
      </c>
      <c r="M290" s="41" t="str">
        <f>IF('PNW Barge Rate'!N315&lt;&gt;"",'PNW Barge Rate'!N315,"")</f>
        <v/>
      </c>
    </row>
    <row r="291" spans="1:13" x14ac:dyDescent="0.3">
      <c r="A291" s="3" t="str">
        <f>IF('PNW Barge Rate'!A316 &lt;&gt;"",'PNW Barge Rate'!A316,"")</f>
        <v/>
      </c>
      <c r="B291" s="41" t="str">
        <f>IF('PNW Barge Rate'!B316 &lt;&gt;"", 'PNW Barge Rate'!B316,"")</f>
        <v/>
      </c>
      <c r="C291" s="41" t="str">
        <f>IF('PNW Barge Rate'!C316&lt;&gt;"",'PNW Barge Rate'!C316,"")</f>
        <v/>
      </c>
      <c r="D291" s="41" t="str">
        <f>IF('PNW Barge Rate'!D316&lt;&gt;"",'PNW Barge Rate'!D316,"")</f>
        <v/>
      </c>
      <c r="E291" s="41" t="str">
        <f>IF('PNW Barge Rate'!E316&lt;&gt;"",'PNW Barge Rate'!E316,"")</f>
        <v/>
      </c>
      <c r="F291" s="41" t="str">
        <f>IF('PNW Barge Rate'!F316&lt;&gt;"",'PNW Barge Rate'!F316,"")</f>
        <v/>
      </c>
      <c r="G291" s="41" t="str">
        <f>IF('PNW Barge Rate'!G316&lt;&gt;"",'PNW Barge Rate'!G316,"")</f>
        <v/>
      </c>
      <c r="H291" s="41" t="str">
        <f>IF('PNW Barge Rate'!H316&lt;&gt;"",'PNW Barge Rate'!H316,"")</f>
        <v/>
      </c>
      <c r="I291" s="41" t="str">
        <f>IF('PNW Barge Rate'!I316&lt;&gt;"",'PNW Barge Rate'!I316,"")</f>
        <v/>
      </c>
      <c r="J291" s="41" t="str">
        <f>IF('PNW Barge Rate'!J316&lt;&gt;"",'PNW Barge Rate'!J316,"")</f>
        <v/>
      </c>
      <c r="K291" s="41" t="str">
        <f>IF('PNW Barge Rate'!K316&lt;&gt;"",'PNW Barge Rate'!K316,"")</f>
        <v/>
      </c>
      <c r="L291" s="41" t="str">
        <f>IF('PNW Barge Rate'!L316&lt;&gt;"",'PNW Barge Rate'!L316,"")</f>
        <v/>
      </c>
      <c r="M291" s="41" t="str">
        <f>IF('PNW Barge Rate'!N316&lt;&gt;"",'PNW Barge Rate'!N316,"")</f>
        <v/>
      </c>
    </row>
    <row r="292" spans="1:13" x14ac:dyDescent="0.3">
      <c r="A292" s="3" t="str">
        <f>IF('PNW Barge Rate'!A317 &lt;&gt;"",'PNW Barge Rate'!A317,"")</f>
        <v/>
      </c>
      <c r="B292" s="41" t="str">
        <f>IF('PNW Barge Rate'!B317 &lt;&gt;"", 'PNW Barge Rate'!B317,"")</f>
        <v/>
      </c>
      <c r="C292" s="41" t="str">
        <f>IF('PNW Barge Rate'!C317&lt;&gt;"",'PNW Barge Rate'!C317,"")</f>
        <v/>
      </c>
      <c r="D292" s="41" t="str">
        <f>IF('PNW Barge Rate'!D317&lt;&gt;"",'PNW Barge Rate'!D317,"")</f>
        <v/>
      </c>
      <c r="E292" s="41" t="str">
        <f>IF('PNW Barge Rate'!E317&lt;&gt;"",'PNW Barge Rate'!E317,"")</f>
        <v/>
      </c>
      <c r="F292" s="41" t="str">
        <f>IF('PNW Barge Rate'!F317&lt;&gt;"",'PNW Barge Rate'!F317,"")</f>
        <v/>
      </c>
      <c r="G292" s="41" t="str">
        <f>IF('PNW Barge Rate'!G317&lt;&gt;"",'PNW Barge Rate'!G317,"")</f>
        <v/>
      </c>
      <c r="H292" s="41" t="str">
        <f>IF('PNW Barge Rate'!H317&lt;&gt;"",'PNW Barge Rate'!H317,"")</f>
        <v/>
      </c>
      <c r="I292" s="41" t="str">
        <f>IF('PNW Barge Rate'!I317&lt;&gt;"",'PNW Barge Rate'!I317,"")</f>
        <v/>
      </c>
      <c r="J292" s="41" t="str">
        <f>IF('PNW Barge Rate'!J317&lt;&gt;"",'PNW Barge Rate'!J317,"")</f>
        <v/>
      </c>
      <c r="K292" s="41" t="str">
        <f>IF('PNW Barge Rate'!K317&lt;&gt;"",'PNW Barge Rate'!K317,"")</f>
        <v/>
      </c>
      <c r="L292" s="41" t="str">
        <f>IF('PNW Barge Rate'!L317&lt;&gt;"",'PNW Barge Rate'!L317,"")</f>
        <v/>
      </c>
      <c r="M292" s="41" t="str">
        <f>IF('PNW Barge Rate'!N317&lt;&gt;"",'PNW Barge Rate'!N317,"")</f>
        <v/>
      </c>
    </row>
    <row r="293" spans="1:13" x14ac:dyDescent="0.3">
      <c r="A293" s="3" t="str">
        <f>IF('PNW Barge Rate'!A318 &lt;&gt;"",'PNW Barge Rate'!A318,"")</f>
        <v/>
      </c>
      <c r="B293" s="41" t="str">
        <f>IF('PNW Barge Rate'!B318 &lt;&gt;"", 'PNW Barge Rate'!B318,"")</f>
        <v/>
      </c>
      <c r="C293" s="41" t="str">
        <f>IF('PNW Barge Rate'!C318&lt;&gt;"",'PNW Barge Rate'!C318,"")</f>
        <v/>
      </c>
      <c r="D293" s="41" t="str">
        <f>IF('PNW Barge Rate'!D318&lt;&gt;"",'PNW Barge Rate'!D318,"")</f>
        <v/>
      </c>
      <c r="E293" s="41" t="str">
        <f>IF('PNW Barge Rate'!E318&lt;&gt;"",'PNW Barge Rate'!E318,"")</f>
        <v/>
      </c>
      <c r="F293" s="41" t="str">
        <f>IF('PNW Barge Rate'!F318&lt;&gt;"",'PNW Barge Rate'!F318,"")</f>
        <v/>
      </c>
      <c r="G293" s="41" t="str">
        <f>IF('PNW Barge Rate'!G318&lt;&gt;"",'PNW Barge Rate'!G318,"")</f>
        <v/>
      </c>
      <c r="H293" s="41" t="str">
        <f>IF('PNW Barge Rate'!H318&lt;&gt;"",'PNW Barge Rate'!H318,"")</f>
        <v/>
      </c>
      <c r="I293" s="41" t="str">
        <f>IF('PNW Barge Rate'!I318&lt;&gt;"",'PNW Barge Rate'!I318,"")</f>
        <v/>
      </c>
      <c r="J293" s="41" t="str">
        <f>IF('PNW Barge Rate'!J318&lt;&gt;"",'PNW Barge Rate'!J318,"")</f>
        <v/>
      </c>
      <c r="K293" s="41" t="str">
        <f>IF('PNW Barge Rate'!K318&lt;&gt;"",'PNW Barge Rate'!K318,"")</f>
        <v/>
      </c>
      <c r="L293" s="41" t="str">
        <f>IF('PNW Barge Rate'!L318&lt;&gt;"",'PNW Barge Rate'!L318,"")</f>
        <v/>
      </c>
      <c r="M293" s="41" t="str">
        <f>IF('PNW Barge Rate'!N318&lt;&gt;"",'PNW Barge Rate'!N318,"")</f>
        <v/>
      </c>
    </row>
    <row r="294" spans="1:13" x14ac:dyDescent="0.3">
      <c r="A294" s="3" t="str">
        <f>IF('PNW Barge Rate'!A319 &lt;&gt;"",'PNW Barge Rate'!A319,"")</f>
        <v/>
      </c>
      <c r="B294" s="41" t="str">
        <f>IF('PNW Barge Rate'!B319 &lt;&gt;"", 'PNW Barge Rate'!B319,"")</f>
        <v/>
      </c>
      <c r="C294" s="41" t="str">
        <f>IF('PNW Barge Rate'!C319&lt;&gt;"",'PNW Barge Rate'!C319,"")</f>
        <v/>
      </c>
      <c r="D294" s="41" t="str">
        <f>IF('PNW Barge Rate'!D319&lt;&gt;"",'PNW Barge Rate'!D319,"")</f>
        <v/>
      </c>
      <c r="E294" s="41" t="str">
        <f>IF('PNW Barge Rate'!E319&lt;&gt;"",'PNW Barge Rate'!E319,"")</f>
        <v/>
      </c>
      <c r="F294" s="41" t="str">
        <f>IF('PNW Barge Rate'!F319&lt;&gt;"",'PNW Barge Rate'!F319,"")</f>
        <v/>
      </c>
      <c r="G294" s="41" t="str">
        <f>IF('PNW Barge Rate'!G319&lt;&gt;"",'PNW Barge Rate'!G319,"")</f>
        <v/>
      </c>
      <c r="H294" s="41" t="str">
        <f>IF('PNW Barge Rate'!H319&lt;&gt;"",'PNW Barge Rate'!H319,"")</f>
        <v/>
      </c>
      <c r="I294" s="41" t="str">
        <f>IF('PNW Barge Rate'!I319&lt;&gt;"",'PNW Barge Rate'!I319,"")</f>
        <v/>
      </c>
      <c r="J294" s="41" t="str">
        <f>IF('PNW Barge Rate'!J319&lt;&gt;"",'PNW Barge Rate'!J319,"")</f>
        <v/>
      </c>
      <c r="K294" s="41" t="str">
        <f>IF('PNW Barge Rate'!K319&lt;&gt;"",'PNW Barge Rate'!K319,"")</f>
        <v/>
      </c>
      <c r="L294" s="41" t="str">
        <f>IF('PNW Barge Rate'!L319&lt;&gt;"",'PNW Barge Rate'!L319,"")</f>
        <v/>
      </c>
      <c r="M294" s="41" t="str">
        <f>IF('PNW Barge Rate'!N319&lt;&gt;"",'PNW Barge Rate'!N319,"")</f>
        <v/>
      </c>
    </row>
    <row r="295" spans="1:13" x14ac:dyDescent="0.3">
      <c r="A295" s="3" t="str">
        <f>IF('PNW Barge Rate'!A320 &lt;&gt;"",'PNW Barge Rate'!A320,"")</f>
        <v/>
      </c>
      <c r="B295" s="41" t="str">
        <f>IF('PNW Barge Rate'!B320 &lt;&gt;"", 'PNW Barge Rate'!B320,"")</f>
        <v/>
      </c>
      <c r="C295" s="41" t="str">
        <f>IF('PNW Barge Rate'!C320&lt;&gt;"",'PNW Barge Rate'!C320,"")</f>
        <v/>
      </c>
      <c r="D295" s="41" t="str">
        <f>IF('PNW Barge Rate'!D320&lt;&gt;"",'PNW Barge Rate'!D320,"")</f>
        <v/>
      </c>
      <c r="E295" s="41" t="str">
        <f>IF('PNW Barge Rate'!E320&lt;&gt;"",'PNW Barge Rate'!E320,"")</f>
        <v/>
      </c>
      <c r="F295" s="41" t="str">
        <f>IF('PNW Barge Rate'!F320&lt;&gt;"",'PNW Barge Rate'!F320,"")</f>
        <v/>
      </c>
      <c r="G295" s="41" t="str">
        <f>IF('PNW Barge Rate'!G320&lt;&gt;"",'PNW Barge Rate'!G320,"")</f>
        <v/>
      </c>
      <c r="H295" s="41" t="str">
        <f>IF('PNW Barge Rate'!H320&lt;&gt;"",'PNW Barge Rate'!H320,"")</f>
        <v/>
      </c>
      <c r="I295" s="41" t="str">
        <f>IF('PNW Barge Rate'!I320&lt;&gt;"",'PNW Barge Rate'!I320,"")</f>
        <v/>
      </c>
      <c r="J295" s="41" t="str">
        <f>IF('PNW Barge Rate'!J320&lt;&gt;"",'PNW Barge Rate'!J320,"")</f>
        <v/>
      </c>
      <c r="K295" s="41" t="str">
        <f>IF('PNW Barge Rate'!K320&lt;&gt;"",'PNW Barge Rate'!K320,"")</f>
        <v/>
      </c>
      <c r="L295" s="41" t="str">
        <f>IF('PNW Barge Rate'!L320&lt;&gt;"",'PNW Barge Rate'!L320,"")</f>
        <v/>
      </c>
      <c r="M295" s="41" t="str">
        <f>IF('PNW Barge Rate'!N320&lt;&gt;"",'PNW Barge Rate'!N320,"")</f>
        <v/>
      </c>
    </row>
    <row r="296" spans="1:13" x14ac:dyDescent="0.3">
      <c r="A296" s="3" t="str">
        <f>IF('PNW Barge Rate'!A321 &lt;&gt;"",'PNW Barge Rate'!A321,"")</f>
        <v/>
      </c>
      <c r="B296" s="41" t="str">
        <f>IF('PNW Barge Rate'!B321 &lt;&gt;"", 'PNW Barge Rate'!B321,"")</f>
        <v/>
      </c>
      <c r="C296" s="41" t="str">
        <f>IF('PNW Barge Rate'!C321&lt;&gt;"",'PNW Barge Rate'!C321,"")</f>
        <v/>
      </c>
      <c r="D296" s="41" t="str">
        <f>IF('PNW Barge Rate'!D321&lt;&gt;"",'PNW Barge Rate'!D321,"")</f>
        <v/>
      </c>
      <c r="E296" s="41" t="str">
        <f>IF('PNW Barge Rate'!E321&lt;&gt;"",'PNW Barge Rate'!E321,"")</f>
        <v/>
      </c>
      <c r="F296" s="41" t="str">
        <f>IF('PNW Barge Rate'!F321&lt;&gt;"",'PNW Barge Rate'!F321,"")</f>
        <v/>
      </c>
      <c r="G296" s="41" t="str">
        <f>IF('PNW Barge Rate'!G321&lt;&gt;"",'PNW Barge Rate'!G321,"")</f>
        <v/>
      </c>
      <c r="H296" s="41" t="str">
        <f>IF('PNW Barge Rate'!H321&lt;&gt;"",'PNW Barge Rate'!H321,"")</f>
        <v/>
      </c>
      <c r="I296" s="41" t="str">
        <f>IF('PNW Barge Rate'!I321&lt;&gt;"",'PNW Barge Rate'!I321,"")</f>
        <v/>
      </c>
      <c r="J296" s="41" t="str">
        <f>IF('PNW Barge Rate'!J321&lt;&gt;"",'PNW Barge Rate'!J321,"")</f>
        <v/>
      </c>
      <c r="K296" s="41" t="str">
        <f>IF('PNW Barge Rate'!K321&lt;&gt;"",'PNW Barge Rate'!K321,"")</f>
        <v/>
      </c>
      <c r="L296" s="41" t="str">
        <f>IF('PNW Barge Rate'!L321&lt;&gt;"",'PNW Barge Rate'!L321,"")</f>
        <v/>
      </c>
      <c r="M296" s="41" t="str">
        <f>IF('PNW Barge Rate'!N321&lt;&gt;"",'PNW Barge Rate'!N321,"")</f>
        <v/>
      </c>
    </row>
    <row r="297" spans="1:13" x14ac:dyDescent="0.3">
      <c r="A297" s="3" t="str">
        <f>IF('PNW Barge Rate'!A322 &lt;&gt;"",'PNW Barge Rate'!A322,"")</f>
        <v/>
      </c>
      <c r="B297" s="41" t="str">
        <f>IF('PNW Barge Rate'!B322 &lt;&gt;"", 'PNW Barge Rate'!B322,"")</f>
        <v/>
      </c>
      <c r="C297" s="41" t="str">
        <f>IF('PNW Barge Rate'!C322&lt;&gt;"",'PNW Barge Rate'!C322,"")</f>
        <v/>
      </c>
      <c r="D297" s="41" t="str">
        <f>IF('PNW Barge Rate'!D322&lt;&gt;"",'PNW Barge Rate'!D322,"")</f>
        <v/>
      </c>
      <c r="E297" s="41" t="str">
        <f>IF('PNW Barge Rate'!E322&lt;&gt;"",'PNW Barge Rate'!E322,"")</f>
        <v/>
      </c>
      <c r="F297" s="41" t="str">
        <f>IF('PNW Barge Rate'!F322&lt;&gt;"",'PNW Barge Rate'!F322,"")</f>
        <v/>
      </c>
      <c r="G297" s="41" t="str">
        <f>IF('PNW Barge Rate'!G322&lt;&gt;"",'PNW Barge Rate'!G322,"")</f>
        <v/>
      </c>
      <c r="H297" s="41" t="str">
        <f>IF('PNW Barge Rate'!H322&lt;&gt;"",'PNW Barge Rate'!H322,"")</f>
        <v/>
      </c>
      <c r="I297" s="41" t="str">
        <f>IF('PNW Barge Rate'!I322&lt;&gt;"",'PNW Barge Rate'!I322,"")</f>
        <v/>
      </c>
      <c r="J297" s="41" t="str">
        <f>IF('PNW Barge Rate'!J322&lt;&gt;"",'PNW Barge Rate'!J322,"")</f>
        <v/>
      </c>
      <c r="K297" s="41" t="str">
        <f>IF('PNW Barge Rate'!K322&lt;&gt;"",'PNW Barge Rate'!K322,"")</f>
        <v/>
      </c>
      <c r="L297" s="41" t="str">
        <f>IF('PNW Barge Rate'!L322&lt;&gt;"",'PNW Barge Rate'!L322,"")</f>
        <v/>
      </c>
      <c r="M297" s="41" t="str">
        <f>IF('PNW Barge Rate'!N322&lt;&gt;"",'PNW Barge Rate'!N322,"")</f>
        <v/>
      </c>
    </row>
    <row r="298" spans="1:13" x14ac:dyDescent="0.3">
      <c r="A298" s="3" t="str">
        <f>IF('PNW Barge Rate'!A323 &lt;&gt;"",'PNW Barge Rate'!A323,"")</f>
        <v/>
      </c>
      <c r="B298" s="41" t="str">
        <f>IF('PNW Barge Rate'!B323 &lt;&gt;"", 'PNW Barge Rate'!B323,"")</f>
        <v/>
      </c>
      <c r="C298" s="41" t="str">
        <f>IF('PNW Barge Rate'!C323&lt;&gt;"",'PNW Barge Rate'!C323,"")</f>
        <v/>
      </c>
      <c r="D298" s="41" t="str">
        <f>IF('PNW Barge Rate'!D323&lt;&gt;"",'PNW Barge Rate'!D323,"")</f>
        <v/>
      </c>
      <c r="E298" s="41" t="str">
        <f>IF('PNW Barge Rate'!E323&lt;&gt;"",'PNW Barge Rate'!E323,"")</f>
        <v/>
      </c>
      <c r="F298" s="41" t="str">
        <f>IF('PNW Barge Rate'!F323&lt;&gt;"",'PNW Barge Rate'!F323,"")</f>
        <v/>
      </c>
      <c r="G298" s="41" t="str">
        <f>IF('PNW Barge Rate'!G323&lt;&gt;"",'PNW Barge Rate'!G323,"")</f>
        <v/>
      </c>
      <c r="H298" s="41" t="str">
        <f>IF('PNW Barge Rate'!H323&lt;&gt;"",'PNW Barge Rate'!H323,"")</f>
        <v/>
      </c>
      <c r="I298" s="41" t="str">
        <f>IF('PNW Barge Rate'!I323&lt;&gt;"",'PNW Barge Rate'!I323,"")</f>
        <v/>
      </c>
      <c r="J298" s="41" t="str">
        <f>IF('PNW Barge Rate'!J323&lt;&gt;"",'PNW Barge Rate'!J323,"")</f>
        <v/>
      </c>
      <c r="K298" s="41" t="str">
        <f>IF('PNW Barge Rate'!K323&lt;&gt;"",'PNW Barge Rate'!K323,"")</f>
        <v/>
      </c>
      <c r="L298" s="41" t="str">
        <f>IF('PNW Barge Rate'!L323&lt;&gt;"",'PNW Barge Rate'!L323,"")</f>
        <v/>
      </c>
      <c r="M298" s="41" t="str">
        <f>IF('PNW Barge Rate'!N323&lt;&gt;"",'PNW Barge Rate'!N323,"")</f>
        <v/>
      </c>
    </row>
    <row r="299" spans="1:13" x14ac:dyDescent="0.3">
      <c r="A299" s="3" t="str">
        <f>IF('PNW Barge Rate'!A324 &lt;&gt;"",'PNW Barge Rate'!A324,"")</f>
        <v/>
      </c>
      <c r="B299" s="41" t="str">
        <f>IF('PNW Barge Rate'!B324 &lt;&gt;"", 'PNW Barge Rate'!B324,"")</f>
        <v/>
      </c>
      <c r="C299" s="41" t="str">
        <f>IF('PNW Barge Rate'!C324&lt;&gt;"",'PNW Barge Rate'!C324,"")</f>
        <v/>
      </c>
      <c r="D299" s="41" t="str">
        <f>IF('PNW Barge Rate'!D324&lt;&gt;"",'PNW Barge Rate'!D324,"")</f>
        <v/>
      </c>
      <c r="E299" s="41" t="str">
        <f>IF('PNW Barge Rate'!E324&lt;&gt;"",'PNW Barge Rate'!E324,"")</f>
        <v/>
      </c>
      <c r="F299" s="41" t="str">
        <f>IF('PNW Barge Rate'!F324&lt;&gt;"",'PNW Barge Rate'!F324,"")</f>
        <v/>
      </c>
      <c r="G299" s="41" t="str">
        <f>IF('PNW Barge Rate'!G324&lt;&gt;"",'PNW Barge Rate'!G324,"")</f>
        <v/>
      </c>
      <c r="H299" s="41" t="str">
        <f>IF('PNW Barge Rate'!H324&lt;&gt;"",'PNW Barge Rate'!H324,"")</f>
        <v/>
      </c>
      <c r="I299" s="41" t="str">
        <f>IF('PNW Barge Rate'!I324&lt;&gt;"",'PNW Barge Rate'!I324,"")</f>
        <v/>
      </c>
      <c r="J299" s="41" t="str">
        <f>IF('PNW Barge Rate'!J324&lt;&gt;"",'PNW Barge Rate'!J324,"")</f>
        <v/>
      </c>
      <c r="K299" s="41" t="str">
        <f>IF('PNW Barge Rate'!K324&lt;&gt;"",'PNW Barge Rate'!K324,"")</f>
        <v/>
      </c>
      <c r="L299" s="41" t="str">
        <f>IF('PNW Barge Rate'!L324&lt;&gt;"",'PNW Barge Rate'!L324,"")</f>
        <v/>
      </c>
      <c r="M299" s="41" t="str">
        <f>IF('PNW Barge Rate'!N324&lt;&gt;"",'PNW Barge Rate'!N324,"")</f>
        <v/>
      </c>
    </row>
    <row r="300" spans="1:13" x14ac:dyDescent="0.3">
      <c r="A300" s="3" t="str">
        <f>IF('PNW Barge Rate'!A325 &lt;&gt;"",'PNW Barge Rate'!A325,"")</f>
        <v/>
      </c>
      <c r="B300" s="41" t="str">
        <f>IF('PNW Barge Rate'!B325 &lt;&gt;"", 'PNW Barge Rate'!B325,"")</f>
        <v/>
      </c>
      <c r="C300" s="41" t="str">
        <f>IF('PNW Barge Rate'!C325&lt;&gt;"",'PNW Barge Rate'!C325,"")</f>
        <v/>
      </c>
      <c r="D300" s="41" t="str">
        <f>IF('PNW Barge Rate'!D325&lt;&gt;"",'PNW Barge Rate'!D325,"")</f>
        <v/>
      </c>
      <c r="E300" s="41" t="str">
        <f>IF('PNW Barge Rate'!E325&lt;&gt;"",'PNW Barge Rate'!E325,"")</f>
        <v/>
      </c>
      <c r="F300" s="41" t="str">
        <f>IF('PNW Barge Rate'!F325&lt;&gt;"",'PNW Barge Rate'!F325,"")</f>
        <v/>
      </c>
      <c r="G300" s="41" t="str">
        <f>IF('PNW Barge Rate'!G325&lt;&gt;"",'PNW Barge Rate'!G325,"")</f>
        <v/>
      </c>
      <c r="H300" s="41" t="str">
        <f>IF('PNW Barge Rate'!H325&lt;&gt;"",'PNW Barge Rate'!H325,"")</f>
        <v/>
      </c>
      <c r="I300" s="41" t="str">
        <f>IF('PNW Barge Rate'!I325&lt;&gt;"",'PNW Barge Rate'!I325,"")</f>
        <v/>
      </c>
      <c r="J300" s="41" t="str">
        <f>IF('PNW Barge Rate'!J325&lt;&gt;"",'PNW Barge Rate'!J325,"")</f>
        <v/>
      </c>
      <c r="K300" s="41" t="str">
        <f>IF('PNW Barge Rate'!K325&lt;&gt;"",'PNW Barge Rate'!K325,"")</f>
        <v/>
      </c>
      <c r="L300" s="41" t="str">
        <f>IF('PNW Barge Rate'!L325&lt;&gt;"",'PNW Barge Rate'!L325,"")</f>
        <v/>
      </c>
      <c r="M300" s="41" t="str">
        <f>IF('PNW Barge Rate'!N325&lt;&gt;"",'PNW Barge Rate'!N325,"")</f>
        <v/>
      </c>
    </row>
    <row r="301" spans="1:13" x14ac:dyDescent="0.3">
      <c r="A301" s="3" t="str">
        <f>IF('PNW Barge Rate'!A326 &lt;&gt;"",'PNW Barge Rate'!A326,"")</f>
        <v/>
      </c>
      <c r="B301" s="41" t="str">
        <f>IF('PNW Barge Rate'!B326 &lt;&gt;"", 'PNW Barge Rate'!B326,"")</f>
        <v/>
      </c>
      <c r="C301" s="41" t="str">
        <f>IF('PNW Barge Rate'!C326&lt;&gt;"",'PNW Barge Rate'!C326,"")</f>
        <v/>
      </c>
      <c r="D301" s="41" t="str">
        <f>IF('PNW Barge Rate'!D326&lt;&gt;"",'PNW Barge Rate'!D326,"")</f>
        <v/>
      </c>
      <c r="E301" s="41" t="str">
        <f>IF('PNW Barge Rate'!E326&lt;&gt;"",'PNW Barge Rate'!E326,"")</f>
        <v/>
      </c>
      <c r="F301" s="41" t="str">
        <f>IF('PNW Barge Rate'!F326&lt;&gt;"",'PNW Barge Rate'!F326,"")</f>
        <v/>
      </c>
      <c r="G301" s="41" t="str">
        <f>IF('PNW Barge Rate'!G326&lt;&gt;"",'PNW Barge Rate'!G326,"")</f>
        <v/>
      </c>
      <c r="H301" s="41" t="str">
        <f>IF('PNW Barge Rate'!H326&lt;&gt;"",'PNW Barge Rate'!H326,"")</f>
        <v/>
      </c>
      <c r="I301" s="41" t="str">
        <f>IF('PNW Barge Rate'!I326&lt;&gt;"",'PNW Barge Rate'!I326,"")</f>
        <v/>
      </c>
      <c r="J301" s="41" t="str">
        <f>IF('PNW Barge Rate'!J326&lt;&gt;"",'PNW Barge Rate'!J326,"")</f>
        <v/>
      </c>
      <c r="K301" s="41" t="str">
        <f>IF('PNW Barge Rate'!K326&lt;&gt;"",'PNW Barge Rate'!K326,"")</f>
        <v/>
      </c>
      <c r="L301" s="41" t="str">
        <f>IF('PNW Barge Rate'!L326&lt;&gt;"",'PNW Barge Rate'!L326,"")</f>
        <v/>
      </c>
      <c r="M301" s="41" t="str">
        <f>IF('PNW Barge Rate'!N326&lt;&gt;"",'PNW Barge Rate'!N326,"")</f>
        <v/>
      </c>
    </row>
    <row r="302" spans="1:13" x14ac:dyDescent="0.3">
      <c r="A302" s="3" t="str">
        <f>IF('PNW Barge Rate'!A327 &lt;&gt;"",'PNW Barge Rate'!A327,"")</f>
        <v/>
      </c>
      <c r="B302" s="41" t="str">
        <f>IF('PNW Barge Rate'!B327 &lt;&gt;"", 'PNW Barge Rate'!B327,"")</f>
        <v/>
      </c>
      <c r="C302" s="41" t="str">
        <f>IF('PNW Barge Rate'!C327&lt;&gt;"",'PNW Barge Rate'!C327,"")</f>
        <v/>
      </c>
      <c r="D302" s="41" t="str">
        <f>IF('PNW Barge Rate'!D327&lt;&gt;"",'PNW Barge Rate'!D327,"")</f>
        <v/>
      </c>
      <c r="E302" s="41" t="str">
        <f>IF('PNW Barge Rate'!E327&lt;&gt;"",'PNW Barge Rate'!E327,"")</f>
        <v/>
      </c>
      <c r="F302" s="41" t="str">
        <f>IF('PNW Barge Rate'!F327&lt;&gt;"",'PNW Barge Rate'!F327,"")</f>
        <v/>
      </c>
      <c r="G302" s="41" t="str">
        <f>IF('PNW Barge Rate'!G327&lt;&gt;"",'PNW Barge Rate'!G327,"")</f>
        <v/>
      </c>
      <c r="H302" s="41" t="str">
        <f>IF('PNW Barge Rate'!H327&lt;&gt;"",'PNW Barge Rate'!H327,"")</f>
        <v/>
      </c>
      <c r="I302" s="41" t="str">
        <f>IF('PNW Barge Rate'!I327&lt;&gt;"",'PNW Barge Rate'!I327,"")</f>
        <v/>
      </c>
      <c r="J302" s="41" t="str">
        <f>IF('PNW Barge Rate'!J327&lt;&gt;"",'PNW Barge Rate'!J327,"")</f>
        <v/>
      </c>
      <c r="K302" s="41" t="str">
        <f>IF('PNW Barge Rate'!K327&lt;&gt;"",'PNW Barge Rate'!K327,"")</f>
        <v/>
      </c>
      <c r="L302" s="41" t="str">
        <f>IF('PNW Barge Rate'!L327&lt;&gt;"",'PNW Barge Rate'!L327,"")</f>
        <v/>
      </c>
      <c r="M302" s="41" t="str">
        <f>IF('PNW Barge Rate'!N327&lt;&gt;"",'PNW Barge Rate'!N327,"")</f>
        <v/>
      </c>
    </row>
    <row r="303" spans="1:13" x14ac:dyDescent="0.3">
      <c r="A303" s="3" t="str">
        <f>IF('PNW Barge Rate'!A328 &lt;&gt;"",'PNW Barge Rate'!A328,"")</f>
        <v/>
      </c>
      <c r="B303" s="41" t="str">
        <f>IF('PNW Barge Rate'!B328 &lt;&gt;"", 'PNW Barge Rate'!B328,"")</f>
        <v/>
      </c>
      <c r="C303" s="41" t="str">
        <f>IF('PNW Barge Rate'!C328&lt;&gt;"",'PNW Barge Rate'!C328,"")</f>
        <v/>
      </c>
      <c r="D303" s="41" t="str">
        <f>IF('PNW Barge Rate'!D328&lt;&gt;"",'PNW Barge Rate'!D328,"")</f>
        <v/>
      </c>
      <c r="E303" s="41" t="str">
        <f>IF('PNW Barge Rate'!E328&lt;&gt;"",'PNW Barge Rate'!E328,"")</f>
        <v/>
      </c>
      <c r="F303" s="41" t="str">
        <f>IF('PNW Barge Rate'!F328&lt;&gt;"",'PNW Barge Rate'!F328,"")</f>
        <v/>
      </c>
      <c r="G303" s="41" t="str">
        <f>IF('PNW Barge Rate'!G328&lt;&gt;"",'PNW Barge Rate'!G328,"")</f>
        <v/>
      </c>
      <c r="H303" s="41" t="str">
        <f>IF('PNW Barge Rate'!H328&lt;&gt;"",'PNW Barge Rate'!H328,"")</f>
        <v/>
      </c>
      <c r="I303" s="41" t="str">
        <f>IF('PNW Barge Rate'!I328&lt;&gt;"",'PNW Barge Rate'!I328,"")</f>
        <v/>
      </c>
      <c r="J303" s="41" t="str">
        <f>IF('PNW Barge Rate'!J328&lt;&gt;"",'PNW Barge Rate'!J328,"")</f>
        <v/>
      </c>
      <c r="K303" s="41" t="str">
        <f>IF('PNW Barge Rate'!K328&lt;&gt;"",'PNW Barge Rate'!K328,"")</f>
        <v/>
      </c>
      <c r="L303" s="41" t="str">
        <f>IF('PNW Barge Rate'!L328&lt;&gt;"",'PNW Barge Rate'!L328,"")</f>
        <v/>
      </c>
      <c r="M303" s="41" t="str">
        <f>IF('PNW Barge Rate'!N328&lt;&gt;"",'PNW Barge Rate'!N328,"")</f>
        <v/>
      </c>
    </row>
    <row r="304" spans="1:13" x14ac:dyDescent="0.3">
      <c r="A304" s="3" t="str">
        <f>IF('PNW Barge Rate'!A329 &lt;&gt;"",'PNW Barge Rate'!A329,"")</f>
        <v/>
      </c>
      <c r="B304" s="41" t="str">
        <f>IF('PNW Barge Rate'!B329 &lt;&gt;"", 'PNW Barge Rate'!B329,"")</f>
        <v/>
      </c>
      <c r="C304" s="41" t="str">
        <f>IF('PNW Barge Rate'!C329&lt;&gt;"",'PNW Barge Rate'!C329,"")</f>
        <v/>
      </c>
      <c r="D304" s="41" t="str">
        <f>IF('PNW Barge Rate'!D329&lt;&gt;"",'PNW Barge Rate'!D329,"")</f>
        <v/>
      </c>
      <c r="E304" s="41" t="str">
        <f>IF('PNW Barge Rate'!E329&lt;&gt;"",'PNW Barge Rate'!E329,"")</f>
        <v/>
      </c>
      <c r="F304" s="41" t="str">
        <f>IF('PNW Barge Rate'!F329&lt;&gt;"",'PNW Barge Rate'!F329,"")</f>
        <v/>
      </c>
      <c r="G304" s="41" t="str">
        <f>IF('PNW Barge Rate'!G329&lt;&gt;"",'PNW Barge Rate'!G329,"")</f>
        <v/>
      </c>
      <c r="H304" s="41" t="str">
        <f>IF('PNW Barge Rate'!H329&lt;&gt;"",'PNW Barge Rate'!H329,"")</f>
        <v/>
      </c>
      <c r="I304" s="41" t="str">
        <f>IF('PNW Barge Rate'!I329&lt;&gt;"",'PNW Barge Rate'!I329,"")</f>
        <v/>
      </c>
      <c r="J304" s="41" t="str">
        <f>IF('PNW Barge Rate'!J329&lt;&gt;"",'PNW Barge Rate'!J329,"")</f>
        <v/>
      </c>
      <c r="K304" s="41" t="str">
        <f>IF('PNW Barge Rate'!K329&lt;&gt;"",'PNW Barge Rate'!K329,"")</f>
        <v/>
      </c>
      <c r="L304" s="41" t="str">
        <f>IF('PNW Barge Rate'!L329&lt;&gt;"",'PNW Barge Rate'!L329,"")</f>
        <v/>
      </c>
      <c r="M304" s="41" t="str">
        <f>IF('PNW Barge Rate'!N329&lt;&gt;"",'PNW Barge Rate'!N329,"")</f>
        <v/>
      </c>
    </row>
    <row r="305" spans="1:13" x14ac:dyDescent="0.3">
      <c r="A305" s="3" t="str">
        <f>IF('PNW Barge Rate'!A330 &lt;&gt;"",'PNW Barge Rate'!A330,"")</f>
        <v/>
      </c>
      <c r="B305" s="41" t="str">
        <f>IF('PNW Barge Rate'!B330 &lt;&gt;"", 'PNW Barge Rate'!B330,"")</f>
        <v/>
      </c>
      <c r="C305" s="41" t="str">
        <f>IF('PNW Barge Rate'!C330&lt;&gt;"",'PNW Barge Rate'!C330,"")</f>
        <v/>
      </c>
      <c r="D305" s="41" t="str">
        <f>IF('PNW Barge Rate'!D330&lt;&gt;"",'PNW Barge Rate'!D330,"")</f>
        <v/>
      </c>
      <c r="E305" s="41" t="str">
        <f>IF('PNW Barge Rate'!E330&lt;&gt;"",'PNW Barge Rate'!E330,"")</f>
        <v/>
      </c>
      <c r="F305" s="41" t="str">
        <f>IF('PNW Barge Rate'!F330&lt;&gt;"",'PNW Barge Rate'!F330,"")</f>
        <v/>
      </c>
      <c r="G305" s="41" t="str">
        <f>IF('PNW Barge Rate'!G330&lt;&gt;"",'PNW Barge Rate'!G330,"")</f>
        <v/>
      </c>
      <c r="H305" s="41" t="str">
        <f>IF('PNW Barge Rate'!H330&lt;&gt;"",'PNW Barge Rate'!H330,"")</f>
        <v/>
      </c>
      <c r="I305" s="41" t="str">
        <f>IF('PNW Barge Rate'!I330&lt;&gt;"",'PNW Barge Rate'!I330,"")</f>
        <v/>
      </c>
      <c r="J305" s="41" t="str">
        <f>IF('PNW Barge Rate'!J330&lt;&gt;"",'PNW Barge Rate'!J330,"")</f>
        <v/>
      </c>
      <c r="K305" s="41" t="str">
        <f>IF('PNW Barge Rate'!K330&lt;&gt;"",'PNW Barge Rate'!K330,"")</f>
        <v/>
      </c>
      <c r="L305" s="41" t="str">
        <f>IF('PNW Barge Rate'!L330&lt;&gt;"",'PNW Barge Rate'!L330,"")</f>
        <v/>
      </c>
      <c r="M305" s="41" t="str">
        <f>IF('PNW Barge Rate'!N330&lt;&gt;"",'PNW Barge Rate'!N330,"")</f>
        <v/>
      </c>
    </row>
    <row r="306" spans="1:13" x14ac:dyDescent="0.3">
      <c r="A306" s="3" t="str">
        <f>IF('PNW Barge Rate'!A331 &lt;&gt;"",'PNW Barge Rate'!A331,"")</f>
        <v/>
      </c>
      <c r="B306" s="41" t="str">
        <f>IF('PNW Barge Rate'!B331 &lt;&gt;"", 'PNW Barge Rate'!B331,"")</f>
        <v/>
      </c>
      <c r="C306" s="41" t="str">
        <f>IF('PNW Barge Rate'!C331&lt;&gt;"",'PNW Barge Rate'!C331,"")</f>
        <v/>
      </c>
      <c r="D306" s="41" t="str">
        <f>IF('PNW Barge Rate'!D331&lt;&gt;"",'PNW Barge Rate'!D331,"")</f>
        <v/>
      </c>
      <c r="E306" s="41" t="str">
        <f>IF('PNW Barge Rate'!E331&lt;&gt;"",'PNW Barge Rate'!E331,"")</f>
        <v/>
      </c>
      <c r="F306" s="41" t="str">
        <f>IF('PNW Barge Rate'!F331&lt;&gt;"",'PNW Barge Rate'!F331,"")</f>
        <v/>
      </c>
      <c r="G306" s="41" t="str">
        <f>IF('PNW Barge Rate'!G331&lt;&gt;"",'PNW Barge Rate'!G331,"")</f>
        <v/>
      </c>
      <c r="H306" s="41" t="str">
        <f>IF('PNW Barge Rate'!H331&lt;&gt;"",'PNW Barge Rate'!H331,"")</f>
        <v/>
      </c>
      <c r="I306" s="41" t="str">
        <f>IF('PNW Barge Rate'!I331&lt;&gt;"",'PNW Barge Rate'!I331,"")</f>
        <v/>
      </c>
      <c r="J306" s="41" t="str">
        <f>IF('PNW Barge Rate'!J331&lt;&gt;"",'PNW Barge Rate'!J331,"")</f>
        <v/>
      </c>
      <c r="K306" s="41" t="str">
        <f>IF('PNW Barge Rate'!K331&lt;&gt;"",'PNW Barge Rate'!K331,"")</f>
        <v/>
      </c>
      <c r="L306" s="41" t="str">
        <f>IF('PNW Barge Rate'!L331&lt;&gt;"",'PNW Barge Rate'!L331,"")</f>
        <v/>
      </c>
      <c r="M306" s="41" t="str">
        <f>IF('PNW Barge Rate'!N331&lt;&gt;"",'PNW Barge Rate'!N331,"")</f>
        <v/>
      </c>
    </row>
    <row r="307" spans="1:13" x14ac:dyDescent="0.3">
      <c r="A307" s="3" t="str">
        <f>IF('PNW Barge Rate'!A332 &lt;&gt;"",'PNW Barge Rate'!A332,"")</f>
        <v/>
      </c>
      <c r="B307" s="41" t="str">
        <f>IF('PNW Barge Rate'!B332 &lt;&gt;"", 'PNW Barge Rate'!B332,"")</f>
        <v/>
      </c>
      <c r="C307" s="41" t="str">
        <f>IF('PNW Barge Rate'!C332&lt;&gt;"",'PNW Barge Rate'!C332,"")</f>
        <v/>
      </c>
      <c r="D307" s="41" t="str">
        <f>IF('PNW Barge Rate'!D332&lt;&gt;"",'PNW Barge Rate'!D332,"")</f>
        <v/>
      </c>
      <c r="E307" s="41" t="str">
        <f>IF('PNW Barge Rate'!E332&lt;&gt;"",'PNW Barge Rate'!E332,"")</f>
        <v/>
      </c>
      <c r="F307" s="41" t="str">
        <f>IF('PNW Barge Rate'!F332&lt;&gt;"",'PNW Barge Rate'!F332,"")</f>
        <v/>
      </c>
      <c r="G307" s="41" t="str">
        <f>IF('PNW Barge Rate'!G332&lt;&gt;"",'PNW Barge Rate'!G332,"")</f>
        <v/>
      </c>
      <c r="H307" s="41" t="str">
        <f>IF('PNW Barge Rate'!H332&lt;&gt;"",'PNW Barge Rate'!H332,"")</f>
        <v/>
      </c>
      <c r="I307" s="41" t="str">
        <f>IF('PNW Barge Rate'!I332&lt;&gt;"",'PNW Barge Rate'!I332,"")</f>
        <v/>
      </c>
      <c r="J307" s="41" t="str">
        <f>IF('PNW Barge Rate'!J332&lt;&gt;"",'PNW Barge Rate'!J332,"")</f>
        <v/>
      </c>
      <c r="K307" s="41" t="str">
        <f>IF('PNW Barge Rate'!K332&lt;&gt;"",'PNW Barge Rate'!K332,"")</f>
        <v/>
      </c>
      <c r="L307" s="41" t="str">
        <f>IF('PNW Barge Rate'!L332&lt;&gt;"",'PNW Barge Rate'!L332,"")</f>
        <v/>
      </c>
      <c r="M307" s="41" t="str">
        <f>IF('PNW Barge Rate'!N332&lt;&gt;"",'PNW Barge Rate'!N332,"")</f>
        <v/>
      </c>
    </row>
    <row r="308" spans="1:13" x14ac:dyDescent="0.3">
      <c r="A308" s="3" t="str">
        <f>IF('PNW Barge Rate'!A333 &lt;&gt;"",'PNW Barge Rate'!A333,"")</f>
        <v/>
      </c>
      <c r="B308" s="41" t="str">
        <f>IF('PNW Barge Rate'!B333 &lt;&gt;"", 'PNW Barge Rate'!B333,"")</f>
        <v/>
      </c>
      <c r="C308" s="41" t="str">
        <f>IF('PNW Barge Rate'!C333&lt;&gt;"",'PNW Barge Rate'!C333,"")</f>
        <v/>
      </c>
      <c r="D308" s="41" t="str">
        <f>IF('PNW Barge Rate'!D333&lt;&gt;"",'PNW Barge Rate'!D333,"")</f>
        <v/>
      </c>
      <c r="E308" s="41" t="str">
        <f>IF('PNW Barge Rate'!E333&lt;&gt;"",'PNW Barge Rate'!E333,"")</f>
        <v/>
      </c>
      <c r="F308" s="41" t="str">
        <f>IF('PNW Barge Rate'!F333&lt;&gt;"",'PNW Barge Rate'!F333,"")</f>
        <v/>
      </c>
      <c r="G308" s="41" t="str">
        <f>IF('PNW Barge Rate'!G333&lt;&gt;"",'PNW Barge Rate'!G333,"")</f>
        <v/>
      </c>
      <c r="H308" s="41" t="str">
        <f>IF('PNW Barge Rate'!H333&lt;&gt;"",'PNW Barge Rate'!H333,"")</f>
        <v/>
      </c>
      <c r="I308" s="41" t="str">
        <f>IF('PNW Barge Rate'!I333&lt;&gt;"",'PNW Barge Rate'!I333,"")</f>
        <v/>
      </c>
      <c r="J308" s="41" t="str">
        <f>IF('PNW Barge Rate'!J333&lt;&gt;"",'PNW Barge Rate'!J333,"")</f>
        <v/>
      </c>
      <c r="K308" s="41" t="str">
        <f>IF('PNW Barge Rate'!K333&lt;&gt;"",'PNW Barge Rate'!K333,"")</f>
        <v/>
      </c>
      <c r="L308" s="41" t="str">
        <f>IF('PNW Barge Rate'!L333&lt;&gt;"",'PNW Barge Rate'!L333,"")</f>
        <v/>
      </c>
      <c r="M308" s="41" t="str">
        <f>IF('PNW Barge Rate'!N333&lt;&gt;"",'PNW Barge Rate'!N333,"")</f>
        <v/>
      </c>
    </row>
    <row r="309" spans="1:13" x14ac:dyDescent="0.3">
      <c r="A309" s="3" t="str">
        <f>IF('PNW Barge Rate'!A334 &lt;&gt;"",'PNW Barge Rate'!A334,"")</f>
        <v/>
      </c>
      <c r="B309" s="41" t="str">
        <f>IF('PNW Barge Rate'!B334 &lt;&gt;"", 'PNW Barge Rate'!B334,"")</f>
        <v/>
      </c>
      <c r="C309" s="41" t="str">
        <f>IF('PNW Barge Rate'!C334&lt;&gt;"",'PNW Barge Rate'!C334,"")</f>
        <v/>
      </c>
      <c r="D309" s="41" t="str">
        <f>IF('PNW Barge Rate'!D334&lt;&gt;"",'PNW Barge Rate'!D334,"")</f>
        <v/>
      </c>
      <c r="E309" s="41" t="str">
        <f>IF('PNW Barge Rate'!E334&lt;&gt;"",'PNW Barge Rate'!E334,"")</f>
        <v/>
      </c>
      <c r="F309" s="41" t="str">
        <f>IF('PNW Barge Rate'!F334&lt;&gt;"",'PNW Barge Rate'!F334,"")</f>
        <v/>
      </c>
      <c r="G309" s="41" t="str">
        <f>IF('PNW Barge Rate'!G334&lt;&gt;"",'PNW Barge Rate'!G334,"")</f>
        <v/>
      </c>
      <c r="H309" s="41" t="str">
        <f>IF('PNW Barge Rate'!H334&lt;&gt;"",'PNW Barge Rate'!H334,"")</f>
        <v/>
      </c>
      <c r="I309" s="41" t="str">
        <f>IF('PNW Barge Rate'!I334&lt;&gt;"",'PNW Barge Rate'!I334,"")</f>
        <v/>
      </c>
      <c r="J309" s="41" t="str">
        <f>IF('PNW Barge Rate'!J334&lt;&gt;"",'PNW Barge Rate'!J334,"")</f>
        <v/>
      </c>
      <c r="K309" s="41" t="str">
        <f>IF('PNW Barge Rate'!K334&lt;&gt;"",'PNW Barge Rate'!K334,"")</f>
        <v/>
      </c>
      <c r="L309" s="41" t="str">
        <f>IF('PNW Barge Rate'!L334&lt;&gt;"",'PNW Barge Rate'!L334,"")</f>
        <v/>
      </c>
      <c r="M309" s="41" t="str">
        <f>IF('PNW Barge Rate'!N334&lt;&gt;"",'PNW Barge Rate'!N334,"")</f>
        <v/>
      </c>
    </row>
    <row r="310" spans="1:13" x14ac:dyDescent="0.3">
      <c r="A310" s="3" t="str">
        <f>IF('PNW Barge Rate'!A335 &lt;&gt;"",'PNW Barge Rate'!A335,"")</f>
        <v/>
      </c>
      <c r="B310" s="41" t="str">
        <f>IF('PNW Barge Rate'!B335 &lt;&gt;"", 'PNW Barge Rate'!B335,"")</f>
        <v/>
      </c>
      <c r="C310" s="41" t="str">
        <f>IF('PNW Barge Rate'!C335&lt;&gt;"",'PNW Barge Rate'!C335,"")</f>
        <v/>
      </c>
      <c r="D310" s="41" t="str">
        <f>IF('PNW Barge Rate'!D335&lt;&gt;"",'PNW Barge Rate'!D335,"")</f>
        <v/>
      </c>
      <c r="E310" s="41" t="str">
        <f>IF('PNW Barge Rate'!E335&lt;&gt;"",'PNW Barge Rate'!E335,"")</f>
        <v/>
      </c>
      <c r="F310" s="41" t="str">
        <f>IF('PNW Barge Rate'!F335&lt;&gt;"",'PNW Barge Rate'!F335,"")</f>
        <v/>
      </c>
      <c r="G310" s="41" t="str">
        <f>IF('PNW Barge Rate'!G335&lt;&gt;"",'PNW Barge Rate'!G335,"")</f>
        <v/>
      </c>
      <c r="H310" s="41" t="str">
        <f>IF('PNW Barge Rate'!H335&lt;&gt;"",'PNW Barge Rate'!H335,"")</f>
        <v/>
      </c>
      <c r="I310" s="41" t="str">
        <f>IF('PNW Barge Rate'!I335&lt;&gt;"",'PNW Barge Rate'!I335,"")</f>
        <v/>
      </c>
      <c r="J310" s="41" t="str">
        <f>IF('PNW Barge Rate'!J335&lt;&gt;"",'PNW Barge Rate'!J335,"")</f>
        <v/>
      </c>
      <c r="K310" s="41" t="str">
        <f>IF('PNW Barge Rate'!K335&lt;&gt;"",'PNW Barge Rate'!K335,"")</f>
        <v/>
      </c>
      <c r="L310" s="41" t="str">
        <f>IF('PNW Barge Rate'!L335&lt;&gt;"",'PNW Barge Rate'!L335,"")</f>
        <v/>
      </c>
      <c r="M310" s="41" t="str">
        <f>IF('PNW Barge Rate'!N335&lt;&gt;"",'PNW Barge Rate'!N335,"")</f>
        <v/>
      </c>
    </row>
    <row r="311" spans="1:13" x14ac:dyDescent="0.3">
      <c r="A311" s="3" t="str">
        <f>IF('PNW Barge Rate'!A336 &lt;&gt;"",'PNW Barge Rate'!A336,"")</f>
        <v/>
      </c>
      <c r="B311" s="41" t="str">
        <f>IF('PNW Barge Rate'!B336 &lt;&gt;"", 'PNW Barge Rate'!B336,"")</f>
        <v/>
      </c>
      <c r="C311" s="41" t="str">
        <f>IF('PNW Barge Rate'!C336&lt;&gt;"",'PNW Barge Rate'!C336,"")</f>
        <v/>
      </c>
      <c r="D311" s="41" t="str">
        <f>IF('PNW Barge Rate'!D336&lt;&gt;"",'PNW Barge Rate'!D336,"")</f>
        <v/>
      </c>
      <c r="E311" s="41" t="str">
        <f>IF('PNW Barge Rate'!E336&lt;&gt;"",'PNW Barge Rate'!E336,"")</f>
        <v/>
      </c>
      <c r="F311" s="41" t="str">
        <f>IF('PNW Barge Rate'!F336&lt;&gt;"",'PNW Barge Rate'!F336,"")</f>
        <v/>
      </c>
      <c r="G311" s="41" t="str">
        <f>IF('PNW Barge Rate'!G336&lt;&gt;"",'PNW Barge Rate'!G336,"")</f>
        <v/>
      </c>
      <c r="H311" s="41" t="str">
        <f>IF('PNW Barge Rate'!H336&lt;&gt;"",'PNW Barge Rate'!H336,"")</f>
        <v/>
      </c>
      <c r="I311" s="41" t="str">
        <f>IF('PNW Barge Rate'!I336&lt;&gt;"",'PNW Barge Rate'!I336,"")</f>
        <v/>
      </c>
      <c r="J311" s="41" t="str">
        <f>IF('PNW Barge Rate'!J336&lt;&gt;"",'PNW Barge Rate'!J336,"")</f>
        <v/>
      </c>
      <c r="K311" s="41" t="str">
        <f>IF('PNW Barge Rate'!K336&lt;&gt;"",'PNW Barge Rate'!K336,"")</f>
        <v/>
      </c>
      <c r="L311" s="41" t="str">
        <f>IF('PNW Barge Rate'!L336&lt;&gt;"",'PNW Barge Rate'!L336,"")</f>
        <v/>
      </c>
      <c r="M311" s="41" t="str">
        <f>IF('PNW Barge Rate'!N336&lt;&gt;"",'PNW Barge Rate'!N336,"")</f>
        <v/>
      </c>
    </row>
    <row r="312" spans="1:13" x14ac:dyDescent="0.3">
      <c r="A312" s="3" t="str">
        <f>IF('PNW Barge Rate'!A337 &lt;&gt;"",'PNW Barge Rate'!A337,"")</f>
        <v/>
      </c>
      <c r="B312" s="41" t="str">
        <f>IF('PNW Barge Rate'!B337 &lt;&gt;"", 'PNW Barge Rate'!B337,"")</f>
        <v/>
      </c>
      <c r="C312" s="41" t="str">
        <f>IF('PNW Barge Rate'!C337&lt;&gt;"",'PNW Barge Rate'!C337,"")</f>
        <v/>
      </c>
      <c r="D312" s="41" t="str">
        <f>IF('PNW Barge Rate'!D337&lt;&gt;"",'PNW Barge Rate'!D337,"")</f>
        <v/>
      </c>
      <c r="E312" s="41" t="str">
        <f>IF('PNW Barge Rate'!E337&lt;&gt;"",'PNW Barge Rate'!E337,"")</f>
        <v/>
      </c>
      <c r="F312" s="41" t="str">
        <f>IF('PNW Barge Rate'!F337&lt;&gt;"",'PNW Barge Rate'!F337,"")</f>
        <v/>
      </c>
      <c r="G312" s="41" t="str">
        <f>IF('PNW Barge Rate'!G337&lt;&gt;"",'PNW Barge Rate'!G337,"")</f>
        <v/>
      </c>
      <c r="H312" s="41" t="str">
        <f>IF('PNW Barge Rate'!H337&lt;&gt;"",'PNW Barge Rate'!H337,"")</f>
        <v/>
      </c>
      <c r="I312" s="41" t="str">
        <f>IF('PNW Barge Rate'!I337&lt;&gt;"",'PNW Barge Rate'!I337,"")</f>
        <v/>
      </c>
      <c r="J312" s="41" t="str">
        <f>IF('PNW Barge Rate'!J337&lt;&gt;"",'PNW Barge Rate'!J337,"")</f>
        <v/>
      </c>
      <c r="K312" s="41" t="str">
        <f>IF('PNW Barge Rate'!K337&lt;&gt;"",'PNW Barge Rate'!K337,"")</f>
        <v/>
      </c>
      <c r="L312" s="41" t="str">
        <f>IF('PNW Barge Rate'!L337&lt;&gt;"",'PNW Barge Rate'!L337,"")</f>
        <v/>
      </c>
      <c r="M312" s="41" t="str">
        <f>IF('PNW Barge Rate'!N337&lt;&gt;"",'PNW Barge Rate'!N337,"")</f>
        <v/>
      </c>
    </row>
    <row r="313" spans="1:13" x14ac:dyDescent="0.3">
      <c r="A313" s="3" t="str">
        <f>IF('PNW Barge Rate'!A338 &lt;&gt;"",'PNW Barge Rate'!A338,"")</f>
        <v/>
      </c>
      <c r="B313" s="41" t="str">
        <f>IF('PNW Barge Rate'!B338 &lt;&gt;"", 'PNW Barge Rate'!B338,"")</f>
        <v/>
      </c>
      <c r="C313" s="41" t="str">
        <f>IF('PNW Barge Rate'!C338&lt;&gt;"",'PNW Barge Rate'!C338,"")</f>
        <v/>
      </c>
      <c r="D313" s="41" t="str">
        <f>IF('PNW Barge Rate'!D338&lt;&gt;"",'PNW Barge Rate'!D338,"")</f>
        <v/>
      </c>
      <c r="E313" s="41" t="str">
        <f>IF('PNW Barge Rate'!E338&lt;&gt;"",'PNW Barge Rate'!E338,"")</f>
        <v/>
      </c>
      <c r="F313" s="41" t="str">
        <f>IF('PNW Barge Rate'!F338&lt;&gt;"",'PNW Barge Rate'!F338,"")</f>
        <v/>
      </c>
      <c r="G313" s="41" t="str">
        <f>IF('PNW Barge Rate'!G338&lt;&gt;"",'PNW Barge Rate'!G338,"")</f>
        <v/>
      </c>
      <c r="H313" s="41" t="str">
        <f>IF('PNW Barge Rate'!H338&lt;&gt;"",'PNW Barge Rate'!H338,"")</f>
        <v/>
      </c>
      <c r="I313" s="41" t="str">
        <f>IF('PNW Barge Rate'!I338&lt;&gt;"",'PNW Barge Rate'!I338,"")</f>
        <v/>
      </c>
      <c r="J313" s="41" t="str">
        <f>IF('PNW Barge Rate'!J338&lt;&gt;"",'PNW Barge Rate'!J338,"")</f>
        <v/>
      </c>
      <c r="K313" s="41" t="str">
        <f>IF('PNW Barge Rate'!K338&lt;&gt;"",'PNW Barge Rate'!K338,"")</f>
        <v/>
      </c>
      <c r="L313" s="41" t="str">
        <f>IF('PNW Barge Rate'!L338&lt;&gt;"",'PNW Barge Rate'!L338,"")</f>
        <v/>
      </c>
      <c r="M313" s="41" t="str">
        <f>IF('PNW Barge Rate'!N338&lt;&gt;"",'PNW Barge Rate'!N338,"")</f>
        <v/>
      </c>
    </row>
    <row r="314" spans="1:13" x14ac:dyDescent="0.3">
      <c r="A314" s="3" t="str">
        <f>IF('PNW Barge Rate'!A339 &lt;&gt;"",'PNW Barge Rate'!A339,"")</f>
        <v/>
      </c>
      <c r="B314" s="41" t="str">
        <f>IF('PNW Barge Rate'!B339 &lt;&gt;"", 'PNW Barge Rate'!B339,"")</f>
        <v/>
      </c>
      <c r="C314" s="41" t="str">
        <f>IF('PNW Barge Rate'!C339&lt;&gt;"",'PNW Barge Rate'!C339,"")</f>
        <v/>
      </c>
      <c r="D314" s="41" t="str">
        <f>IF('PNW Barge Rate'!D339&lt;&gt;"",'PNW Barge Rate'!D339,"")</f>
        <v/>
      </c>
      <c r="E314" s="41" t="str">
        <f>IF('PNW Barge Rate'!E339&lt;&gt;"",'PNW Barge Rate'!E339,"")</f>
        <v/>
      </c>
      <c r="F314" s="41" t="str">
        <f>IF('PNW Barge Rate'!F339&lt;&gt;"",'PNW Barge Rate'!F339,"")</f>
        <v/>
      </c>
      <c r="G314" s="41" t="str">
        <f>IF('PNW Barge Rate'!G339&lt;&gt;"",'PNW Barge Rate'!G339,"")</f>
        <v/>
      </c>
      <c r="H314" s="41" t="str">
        <f>IF('PNW Barge Rate'!H339&lt;&gt;"",'PNW Barge Rate'!H339,"")</f>
        <v/>
      </c>
      <c r="I314" s="41" t="str">
        <f>IF('PNW Barge Rate'!I339&lt;&gt;"",'PNW Barge Rate'!I339,"")</f>
        <v/>
      </c>
      <c r="J314" s="41" t="str">
        <f>IF('PNW Barge Rate'!J339&lt;&gt;"",'PNW Barge Rate'!J339,"")</f>
        <v/>
      </c>
      <c r="K314" s="41" t="str">
        <f>IF('PNW Barge Rate'!K339&lt;&gt;"",'PNW Barge Rate'!K339,"")</f>
        <v/>
      </c>
      <c r="L314" s="41" t="str">
        <f>IF('PNW Barge Rate'!L339&lt;&gt;"",'PNW Barge Rate'!L339,"")</f>
        <v/>
      </c>
      <c r="M314" s="41" t="str">
        <f>IF('PNW Barge Rate'!N339&lt;&gt;"",'PNW Barge Rate'!N339,"")</f>
        <v/>
      </c>
    </row>
    <row r="315" spans="1:13" x14ac:dyDescent="0.3">
      <c r="A315" s="3" t="str">
        <f>IF('PNW Barge Rate'!A340 &lt;&gt;"",'PNW Barge Rate'!A340,"")</f>
        <v/>
      </c>
      <c r="B315" s="41" t="str">
        <f>IF('PNW Barge Rate'!B340 &lt;&gt;"", 'PNW Barge Rate'!B340,"")</f>
        <v/>
      </c>
      <c r="C315" s="41" t="str">
        <f>IF('PNW Barge Rate'!C340&lt;&gt;"",'PNW Barge Rate'!C340,"")</f>
        <v/>
      </c>
      <c r="D315" s="41" t="str">
        <f>IF('PNW Barge Rate'!D340&lt;&gt;"",'PNW Barge Rate'!D340,"")</f>
        <v/>
      </c>
      <c r="E315" s="41" t="str">
        <f>IF('PNW Barge Rate'!E340&lt;&gt;"",'PNW Barge Rate'!E340,"")</f>
        <v/>
      </c>
      <c r="F315" s="41" t="str">
        <f>IF('PNW Barge Rate'!F340&lt;&gt;"",'PNW Barge Rate'!F340,"")</f>
        <v/>
      </c>
      <c r="G315" s="41" t="str">
        <f>IF('PNW Barge Rate'!G340&lt;&gt;"",'PNW Barge Rate'!G340,"")</f>
        <v/>
      </c>
      <c r="H315" s="41" t="str">
        <f>IF('PNW Barge Rate'!H340&lt;&gt;"",'PNW Barge Rate'!H340,"")</f>
        <v/>
      </c>
      <c r="I315" s="41" t="str">
        <f>IF('PNW Barge Rate'!I340&lt;&gt;"",'PNW Barge Rate'!I340,"")</f>
        <v/>
      </c>
      <c r="J315" s="41" t="str">
        <f>IF('PNW Barge Rate'!J340&lt;&gt;"",'PNW Barge Rate'!J340,"")</f>
        <v/>
      </c>
      <c r="K315" s="41" t="str">
        <f>IF('PNW Barge Rate'!K340&lt;&gt;"",'PNW Barge Rate'!K340,"")</f>
        <v/>
      </c>
      <c r="L315" s="41" t="str">
        <f>IF('PNW Barge Rate'!L340&lt;&gt;"",'PNW Barge Rate'!L340,"")</f>
        <v/>
      </c>
      <c r="M315" s="41" t="str">
        <f>IF('PNW Barge Rate'!N340&lt;&gt;"",'PNW Barge Rate'!N340,"")</f>
        <v/>
      </c>
    </row>
    <row r="316" spans="1:13" x14ac:dyDescent="0.3">
      <c r="A316" s="3" t="str">
        <f>IF('PNW Barge Rate'!A341 &lt;&gt;"",'PNW Barge Rate'!A341,"")</f>
        <v/>
      </c>
      <c r="B316" s="41" t="str">
        <f>IF('PNW Barge Rate'!B341 &lt;&gt;"", 'PNW Barge Rate'!B341,"")</f>
        <v/>
      </c>
      <c r="C316" s="41" t="str">
        <f>IF('PNW Barge Rate'!C341&lt;&gt;"",'PNW Barge Rate'!C341,"")</f>
        <v/>
      </c>
      <c r="D316" s="41" t="str">
        <f>IF('PNW Barge Rate'!D341&lt;&gt;"",'PNW Barge Rate'!D341,"")</f>
        <v/>
      </c>
      <c r="E316" s="41" t="str">
        <f>IF('PNW Barge Rate'!E341&lt;&gt;"",'PNW Barge Rate'!E341,"")</f>
        <v/>
      </c>
      <c r="F316" s="41" t="str">
        <f>IF('PNW Barge Rate'!F341&lt;&gt;"",'PNW Barge Rate'!F341,"")</f>
        <v/>
      </c>
      <c r="G316" s="41" t="str">
        <f>IF('PNW Barge Rate'!G341&lt;&gt;"",'PNW Barge Rate'!G341,"")</f>
        <v/>
      </c>
      <c r="H316" s="41" t="str">
        <f>IF('PNW Barge Rate'!H341&lt;&gt;"",'PNW Barge Rate'!H341,"")</f>
        <v/>
      </c>
      <c r="I316" s="41" t="str">
        <f>IF('PNW Barge Rate'!I341&lt;&gt;"",'PNW Barge Rate'!I341,"")</f>
        <v/>
      </c>
      <c r="J316" s="41" t="str">
        <f>IF('PNW Barge Rate'!J341&lt;&gt;"",'PNW Barge Rate'!J341,"")</f>
        <v/>
      </c>
      <c r="K316" s="41" t="str">
        <f>IF('PNW Barge Rate'!K341&lt;&gt;"",'PNW Barge Rate'!K341,"")</f>
        <v/>
      </c>
      <c r="L316" s="41" t="str">
        <f>IF('PNW Barge Rate'!L341&lt;&gt;"",'PNW Barge Rate'!L341,"")</f>
        <v/>
      </c>
      <c r="M316" s="41" t="str">
        <f>IF('PNW Barge Rate'!N341&lt;&gt;"",'PNW Barge Rate'!N341,"")</f>
        <v/>
      </c>
    </row>
    <row r="317" spans="1:13" x14ac:dyDescent="0.3">
      <c r="A317" s="3" t="str">
        <f>IF('PNW Barge Rate'!A342 &lt;&gt;"",'PNW Barge Rate'!A342,"")</f>
        <v/>
      </c>
      <c r="B317" s="41" t="str">
        <f>IF('PNW Barge Rate'!B342 &lt;&gt;"", 'PNW Barge Rate'!B342,"")</f>
        <v/>
      </c>
      <c r="C317" s="41" t="str">
        <f>IF('PNW Barge Rate'!C342&lt;&gt;"",'PNW Barge Rate'!C342,"")</f>
        <v/>
      </c>
      <c r="D317" s="41" t="str">
        <f>IF('PNW Barge Rate'!D342&lt;&gt;"",'PNW Barge Rate'!D342,"")</f>
        <v/>
      </c>
      <c r="E317" s="41" t="str">
        <f>IF('PNW Barge Rate'!E342&lt;&gt;"",'PNW Barge Rate'!E342,"")</f>
        <v/>
      </c>
      <c r="F317" s="41" t="str">
        <f>IF('PNW Barge Rate'!F342&lt;&gt;"",'PNW Barge Rate'!F342,"")</f>
        <v/>
      </c>
      <c r="G317" s="41" t="str">
        <f>IF('PNW Barge Rate'!G342&lt;&gt;"",'PNW Barge Rate'!G342,"")</f>
        <v/>
      </c>
      <c r="H317" s="41" t="str">
        <f>IF('PNW Barge Rate'!H342&lt;&gt;"",'PNW Barge Rate'!H342,"")</f>
        <v/>
      </c>
      <c r="I317" s="41" t="str">
        <f>IF('PNW Barge Rate'!I342&lt;&gt;"",'PNW Barge Rate'!I342,"")</f>
        <v/>
      </c>
      <c r="J317" s="41" t="str">
        <f>IF('PNW Barge Rate'!J342&lt;&gt;"",'PNW Barge Rate'!J342,"")</f>
        <v/>
      </c>
      <c r="K317" s="41" t="str">
        <f>IF('PNW Barge Rate'!K342&lt;&gt;"",'PNW Barge Rate'!K342,"")</f>
        <v/>
      </c>
      <c r="L317" s="41" t="str">
        <f>IF('PNW Barge Rate'!L342&lt;&gt;"",'PNW Barge Rate'!L342,"")</f>
        <v/>
      </c>
      <c r="M317" s="41" t="str">
        <f>IF('PNW Barge Rate'!N342&lt;&gt;"",'PNW Barge Rate'!N342,"")</f>
        <v/>
      </c>
    </row>
    <row r="318" spans="1:13" x14ac:dyDescent="0.3">
      <c r="A318" s="3" t="str">
        <f>IF('PNW Barge Rate'!A343 &lt;&gt;"",'PNW Barge Rate'!A343,"")</f>
        <v/>
      </c>
      <c r="B318" s="41" t="str">
        <f>IF('PNW Barge Rate'!B343 &lt;&gt;"", 'PNW Barge Rate'!B343,"")</f>
        <v/>
      </c>
      <c r="C318" s="41" t="str">
        <f>IF('PNW Barge Rate'!C343&lt;&gt;"",'PNW Barge Rate'!C343,"")</f>
        <v/>
      </c>
      <c r="D318" s="41" t="str">
        <f>IF('PNW Barge Rate'!D343&lt;&gt;"",'PNW Barge Rate'!D343,"")</f>
        <v/>
      </c>
      <c r="E318" s="41" t="str">
        <f>IF('PNW Barge Rate'!E343&lt;&gt;"",'PNW Barge Rate'!E343,"")</f>
        <v/>
      </c>
      <c r="F318" s="41" t="str">
        <f>IF('PNW Barge Rate'!F343&lt;&gt;"",'PNW Barge Rate'!F343,"")</f>
        <v/>
      </c>
      <c r="G318" s="41" t="str">
        <f>IF('PNW Barge Rate'!G343&lt;&gt;"",'PNW Barge Rate'!G343,"")</f>
        <v/>
      </c>
      <c r="H318" s="41" t="str">
        <f>IF('PNW Barge Rate'!H343&lt;&gt;"",'PNW Barge Rate'!H343,"")</f>
        <v/>
      </c>
      <c r="I318" s="41" t="str">
        <f>IF('PNW Barge Rate'!I343&lt;&gt;"",'PNW Barge Rate'!I343,"")</f>
        <v/>
      </c>
      <c r="J318" s="41" t="str">
        <f>IF('PNW Barge Rate'!J343&lt;&gt;"",'PNW Barge Rate'!J343,"")</f>
        <v/>
      </c>
      <c r="K318" s="41" t="str">
        <f>IF('PNW Barge Rate'!K343&lt;&gt;"",'PNW Barge Rate'!K343,"")</f>
        <v/>
      </c>
      <c r="L318" s="41" t="str">
        <f>IF('PNW Barge Rate'!L343&lt;&gt;"",'PNW Barge Rate'!L343,"")</f>
        <v/>
      </c>
      <c r="M318" s="41" t="str">
        <f>IF('PNW Barge Rate'!N343&lt;&gt;"",'PNW Barge Rate'!N343,"")</f>
        <v/>
      </c>
    </row>
    <row r="319" spans="1:13" x14ac:dyDescent="0.3">
      <c r="A319" s="3" t="str">
        <f>IF('PNW Barge Rate'!A344 &lt;&gt;"",'PNW Barge Rate'!A344,"")</f>
        <v/>
      </c>
      <c r="B319" s="41" t="str">
        <f>IF('PNW Barge Rate'!B344 &lt;&gt;"", 'PNW Barge Rate'!B344,"")</f>
        <v/>
      </c>
      <c r="C319" s="41" t="str">
        <f>IF('PNW Barge Rate'!C344&lt;&gt;"",'PNW Barge Rate'!C344,"")</f>
        <v/>
      </c>
      <c r="D319" s="41" t="str">
        <f>IF('PNW Barge Rate'!D344&lt;&gt;"",'PNW Barge Rate'!D344,"")</f>
        <v/>
      </c>
      <c r="E319" s="41" t="str">
        <f>IF('PNW Barge Rate'!E344&lt;&gt;"",'PNW Barge Rate'!E344,"")</f>
        <v/>
      </c>
      <c r="F319" s="41" t="str">
        <f>IF('PNW Barge Rate'!F344&lt;&gt;"",'PNW Barge Rate'!F344,"")</f>
        <v/>
      </c>
      <c r="G319" s="41" t="str">
        <f>IF('PNW Barge Rate'!G344&lt;&gt;"",'PNW Barge Rate'!G344,"")</f>
        <v/>
      </c>
      <c r="H319" s="41" t="str">
        <f>IF('PNW Barge Rate'!H344&lt;&gt;"",'PNW Barge Rate'!H344,"")</f>
        <v/>
      </c>
      <c r="I319" s="41" t="str">
        <f>IF('PNW Barge Rate'!I344&lt;&gt;"",'PNW Barge Rate'!I344,"")</f>
        <v/>
      </c>
      <c r="J319" s="41" t="str">
        <f>IF('PNW Barge Rate'!J344&lt;&gt;"",'PNW Barge Rate'!J344,"")</f>
        <v/>
      </c>
      <c r="K319" s="41" t="str">
        <f>IF('PNW Barge Rate'!K344&lt;&gt;"",'PNW Barge Rate'!K344,"")</f>
        <v/>
      </c>
      <c r="L319" s="41" t="str">
        <f>IF('PNW Barge Rate'!L344&lt;&gt;"",'PNW Barge Rate'!L344,"")</f>
        <v/>
      </c>
      <c r="M319" s="41" t="str">
        <f>IF('PNW Barge Rate'!N344&lt;&gt;"",'PNW Barge Rate'!N344,"")</f>
        <v/>
      </c>
    </row>
    <row r="320" spans="1:13" x14ac:dyDescent="0.3">
      <c r="A320" s="3" t="str">
        <f>IF('PNW Barge Rate'!A345 &lt;&gt;"",'PNW Barge Rate'!A345,"")</f>
        <v/>
      </c>
      <c r="B320" s="41" t="str">
        <f>IF('PNW Barge Rate'!B345 &lt;&gt;"", 'PNW Barge Rate'!B345,"")</f>
        <v/>
      </c>
      <c r="C320" s="41" t="str">
        <f>IF('PNW Barge Rate'!C345&lt;&gt;"",'PNW Barge Rate'!C345,"")</f>
        <v/>
      </c>
      <c r="D320" s="41" t="str">
        <f>IF('PNW Barge Rate'!D345&lt;&gt;"",'PNW Barge Rate'!D345,"")</f>
        <v/>
      </c>
      <c r="E320" s="41" t="str">
        <f>IF('PNW Barge Rate'!E345&lt;&gt;"",'PNW Barge Rate'!E345,"")</f>
        <v/>
      </c>
      <c r="F320" s="41" t="str">
        <f>IF('PNW Barge Rate'!F345&lt;&gt;"",'PNW Barge Rate'!F345,"")</f>
        <v/>
      </c>
      <c r="G320" s="41" t="str">
        <f>IF('PNW Barge Rate'!G345&lt;&gt;"",'PNW Barge Rate'!G345,"")</f>
        <v/>
      </c>
      <c r="H320" s="41" t="str">
        <f>IF('PNW Barge Rate'!H345&lt;&gt;"",'PNW Barge Rate'!H345,"")</f>
        <v/>
      </c>
      <c r="I320" s="41" t="str">
        <f>IF('PNW Barge Rate'!I345&lt;&gt;"",'PNW Barge Rate'!I345,"")</f>
        <v/>
      </c>
      <c r="J320" s="41" t="str">
        <f>IF('PNW Barge Rate'!J345&lt;&gt;"",'PNW Barge Rate'!J345,"")</f>
        <v/>
      </c>
      <c r="K320" s="41" t="str">
        <f>IF('PNW Barge Rate'!K345&lt;&gt;"",'PNW Barge Rate'!K345,"")</f>
        <v/>
      </c>
      <c r="L320" s="41" t="str">
        <f>IF('PNW Barge Rate'!L345&lt;&gt;"",'PNW Barge Rate'!L345,"")</f>
        <v/>
      </c>
      <c r="M320" s="41" t="str">
        <f>IF('PNW Barge Rate'!N345&lt;&gt;"",'PNW Barge Rate'!N345,"")</f>
        <v/>
      </c>
    </row>
    <row r="321" spans="1:13" x14ac:dyDescent="0.3">
      <c r="A321" s="3" t="str">
        <f>IF('PNW Barge Rate'!A346 &lt;&gt;"",'PNW Barge Rate'!A346,"")</f>
        <v/>
      </c>
      <c r="B321" s="41" t="str">
        <f>IF('PNW Barge Rate'!B346 &lt;&gt;"", 'PNW Barge Rate'!B346,"")</f>
        <v/>
      </c>
      <c r="C321" s="41" t="str">
        <f>IF('PNW Barge Rate'!C346&lt;&gt;"",'PNW Barge Rate'!C346,"")</f>
        <v/>
      </c>
      <c r="D321" s="41" t="str">
        <f>IF('PNW Barge Rate'!D346&lt;&gt;"",'PNW Barge Rate'!D346,"")</f>
        <v/>
      </c>
      <c r="E321" s="41" t="str">
        <f>IF('PNW Barge Rate'!E346&lt;&gt;"",'PNW Barge Rate'!E346,"")</f>
        <v/>
      </c>
      <c r="F321" s="41" t="str">
        <f>IF('PNW Barge Rate'!F346&lt;&gt;"",'PNW Barge Rate'!F346,"")</f>
        <v/>
      </c>
      <c r="G321" s="41" t="str">
        <f>IF('PNW Barge Rate'!G346&lt;&gt;"",'PNW Barge Rate'!G346,"")</f>
        <v/>
      </c>
      <c r="H321" s="41" t="str">
        <f>IF('PNW Barge Rate'!H346&lt;&gt;"",'PNW Barge Rate'!H346,"")</f>
        <v/>
      </c>
      <c r="I321" s="41" t="str">
        <f>IF('PNW Barge Rate'!I346&lt;&gt;"",'PNW Barge Rate'!I346,"")</f>
        <v/>
      </c>
      <c r="J321" s="41" t="str">
        <f>IF('PNW Barge Rate'!J346&lt;&gt;"",'PNW Barge Rate'!J346,"")</f>
        <v/>
      </c>
      <c r="K321" s="41" t="str">
        <f>IF('PNW Barge Rate'!K346&lt;&gt;"",'PNW Barge Rate'!K346,"")</f>
        <v/>
      </c>
      <c r="L321" s="41" t="str">
        <f>IF('PNW Barge Rate'!L346&lt;&gt;"",'PNW Barge Rate'!L346,"")</f>
        <v/>
      </c>
      <c r="M321" s="41" t="str">
        <f>IF('PNW Barge Rate'!N346&lt;&gt;"",'PNW Barge Rate'!N346,"")</f>
        <v/>
      </c>
    </row>
    <row r="322" spans="1:13" x14ac:dyDescent="0.3">
      <c r="A322" s="3" t="str">
        <f>IF('PNW Barge Rate'!A347 &lt;&gt;"",'PNW Barge Rate'!A347,"")</f>
        <v/>
      </c>
      <c r="B322" s="41" t="str">
        <f>IF('PNW Barge Rate'!B347 &lt;&gt;"", 'PNW Barge Rate'!B347,"")</f>
        <v/>
      </c>
      <c r="C322" s="41" t="str">
        <f>IF('PNW Barge Rate'!C347&lt;&gt;"",'PNW Barge Rate'!C347,"")</f>
        <v/>
      </c>
      <c r="D322" s="41" t="str">
        <f>IF('PNW Barge Rate'!D347&lt;&gt;"",'PNW Barge Rate'!D347,"")</f>
        <v/>
      </c>
      <c r="E322" s="41" t="str">
        <f>IF('PNW Barge Rate'!E347&lt;&gt;"",'PNW Barge Rate'!E347,"")</f>
        <v/>
      </c>
      <c r="F322" s="41" t="str">
        <f>IF('PNW Barge Rate'!F347&lt;&gt;"",'PNW Barge Rate'!F347,"")</f>
        <v/>
      </c>
      <c r="G322" s="41" t="str">
        <f>IF('PNW Barge Rate'!G347&lt;&gt;"",'PNW Barge Rate'!G347,"")</f>
        <v/>
      </c>
      <c r="H322" s="41" t="str">
        <f>IF('PNW Barge Rate'!H347&lt;&gt;"",'PNW Barge Rate'!H347,"")</f>
        <v/>
      </c>
      <c r="I322" s="41" t="str">
        <f>IF('PNW Barge Rate'!I347&lt;&gt;"",'PNW Barge Rate'!I347,"")</f>
        <v/>
      </c>
      <c r="J322" s="41" t="str">
        <f>IF('PNW Barge Rate'!J347&lt;&gt;"",'PNW Barge Rate'!J347,"")</f>
        <v/>
      </c>
      <c r="K322" s="41" t="str">
        <f>IF('PNW Barge Rate'!K347&lt;&gt;"",'PNW Barge Rate'!K347,"")</f>
        <v/>
      </c>
      <c r="L322" s="41" t="str">
        <f>IF('PNW Barge Rate'!L347&lt;&gt;"",'PNW Barge Rate'!L347,"")</f>
        <v/>
      </c>
      <c r="M322" s="41" t="str">
        <f>IF('PNW Barge Rate'!N347&lt;&gt;"",'PNW Barge Rate'!N347,"")</f>
        <v/>
      </c>
    </row>
    <row r="323" spans="1:13" x14ac:dyDescent="0.3">
      <c r="A323" s="3" t="str">
        <f>IF('PNW Barge Rate'!A348 &lt;&gt;"",'PNW Barge Rate'!A348,"")</f>
        <v/>
      </c>
      <c r="B323" s="41" t="str">
        <f>IF('PNW Barge Rate'!B348 &lt;&gt;"", 'PNW Barge Rate'!B348,"")</f>
        <v/>
      </c>
      <c r="C323" s="41" t="str">
        <f>IF('PNW Barge Rate'!C348&lt;&gt;"",'PNW Barge Rate'!C348,"")</f>
        <v/>
      </c>
      <c r="D323" s="41" t="str">
        <f>IF('PNW Barge Rate'!D348&lt;&gt;"",'PNW Barge Rate'!D348,"")</f>
        <v/>
      </c>
      <c r="E323" s="41" t="str">
        <f>IF('PNW Barge Rate'!E348&lt;&gt;"",'PNW Barge Rate'!E348,"")</f>
        <v/>
      </c>
      <c r="F323" s="41" t="str">
        <f>IF('PNW Barge Rate'!F348&lt;&gt;"",'PNW Barge Rate'!F348,"")</f>
        <v/>
      </c>
      <c r="G323" s="41" t="str">
        <f>IF('PNW Barge Rate'!G348&lt;&gt;"",'PNW Barge Rate'!G348,"")</f>
        <v/>
      </c>
      <c r="H323" s="41" t="str">
        <f>IF('PNW Barge Rate'!H348&lt;&gt;"",'PNW Barge Rate'!H348,"")</f>
        <v/>
      </c>
      <c r="I323" s="41" t="str">
        <f>IF('PNW Barge Rate'!I348&lt;&gt;"",'PNW Barge Rate'!I348,"")</f>
        <v/>
      </c>
      <c r="J323" s="41" t="str">
        <f>IF('PNW Barge Rate'!J348&lt;&gt;"",'PNW Barge Rate'!J348,"")</f>
        <v/>
      </c>
      <c r="K323" s="41" t="str">
        <f>IF('PNW Barge Rate'!K348&lt;&gt;"",'PNW Barge Rate'!K348,"")</f>
        <v/>
      </c>
      <c r="L323" s="41" t="str">
        <f>IF('PNW Barge Rate'!L348&lt;&gt;"",'PNW Barge Rate'!L348,"")</f>
        <v/>
      </c>
      <c r="M323" s="41" t="str">
        <f>IF('PNW Barge Rate'!N348&lt;&gt;"",'PNW Barge Rate'!N348,"")</f>
        <v/>
      </c>
    </row>
    <row r="324" spans="1:13" x14ac:dyDescent="0.3">
      <c r="A324" s="3" t="str">
        <f>IF('PNW Barge Rate'!A349 &lt;&gt;"",'PNW Barge Rate'!A349,"")</f>
        <v/>
      </c>
      <c r="B324" s="41" t="str">
        <f>IF('PNW Barge Rate'!B349 &lt;&gt;"", 'PNW Barge Rate'!B349,"")</f>
        <v/>
      </c>
      <c r="C324" s="41" t="str">
        <f>IF('PNW Barge Rate'!C349&lt;&gt;"",'PNW Barge Rate'!C349,"")</f>
        <v/>
      </c>
      <c r="D324" s="41" t="str">
        <f>IF('PNW Barge Rate'!D349&lt;&gt;"",'PNW Barge Rate'!D349,"")</f>
        <v/>
      </c>
      <c r="E324" s="41" t="str">
        <f>IF('PNW Barge Rate'!E349&lt;&gt;"",'PNW Barge Rate'!E349,"")</f>
        <v/>
      </c>
      <c r="F324" s="41" t="str">
        <f>IF('PNW Barge Rate'!F349&lt;&gt;"",'PNW Barge Rate'!F349,"")</f>
        <v/>
      </c>
      <c r="G324" s="41" t="str">
        <f>IF('PNW Barge Rate'!G349&lt;&gt;"",'PNW Barge Rate'!G349,"")</f>
        <v/>
      </c>
      <c r="H324" s="41" t="str">
        <f>IF('PNW Barge Rate'!H349&lt;&gt;"",'PNW Barge Rate'!H349,"")</f>
        <v/>
      </c>
      <c r="I324" s="41" t="str">
        <f>IF('PNW Barge Rate'!I349&lt;&gt;"",'PNW Barge Rate'!I349,"")</f>
        <v/>
      </c>
      <c r="J324" s="41" t="str">
        <f>IF('PNW Barge Rate'!J349&lt;&gt;"",'PNW Barge Rate'!J349,"")</f>
        <v/>
      </c>
      <c r="K324" s="41" t="str">
        <f>IF('PNW Barge Rate'!K349&lt;&gt;"",'PNW Barge Rate'!K349,"")</f>
        <v/>
      </c>
      <c r="L324" s="41" t="str">
        <f>IF('PNW Barge Rate'!L349&lt;&gt;"",'PNW Barge Rate'!L349,"")</f>
        <v/>
      </c>
      <c r="M324" s="41" t="str">
        <f>IF('PNW Barge Rate'!N349&lt;&gt;"",'PNW Barge Rate'!N349,"")</f>
        <v/>
      </c>
    </row>
    <row r="325" spans="1:13" x14ac:dyDescent="0.3">
      <c r="A325" s="3" t="str">
        <f>IF('PNW Barge Rate'!A350 &lt;&gt;"",'PNW Barge Rate'!A350,"")</f>
        <v/>
      </c>
      <c r="B325" s="41" t="str">
        <f>IF('PNW Barge Rate'!B350 &lt;&gt;"", 'PNW Barge Rate'!B350,"")</f>
        <v/>
      </c>
      <c r="C325" s="41" t="str">
        <f>IF('PNW Barge Rate'!C350&lt;&gt;"",'PNW Barge Rate'!C350,"")</f>
        <v/>
      </c>
      <c r="D325" s="41" t="str">
        <f>IF('PNW Barge Rate'!D350&lt;&gt;"",'PNW Barge Rate'!D350,"")</f>
        <v/>
      </c>
      <c r="E325" s="41" t="str">
        <f>IF('PNW Barge Rate'!E350&lt;&gt;"",'PNW Barge Rate'!E350,"")</f>
        <v/>
      </c>
      <c r="F325" s="41" t="str">
        <f>IF('PNW Barge Rate'!F350&lt;&gt;"",'PNW Barge Rate'!F350,"")</f>
        <v/>
      </c>
      <c r="G325" s="41" t="str">
        <f>IF('PNW Barge Rate'!G350&lt;&gt;"",'PNW Barge Rate'!G350,"")</f>
        <v/>
      </c>
      <c r="H325" s="41" t="str">
        <f>IF('PNW Barge Rate'!H350&lt;&gt;"",'PNW Barge Rate'!H350,"")</f>
        <v/>
      </c>
      <c r="I325" s="41" t="str">
        <f>IF('PNW Barge Rate'!I350&lt;&gt;"",'PNW Barge Rate'!I350,"")</f>
        <v/>
      </c>
      <c r="J325" s="41" t="str">
        <f>IF('PNW Barge Rate'!J350&lt;&gt;"",'PNW Barge Rate'!J350,"")</f>
        <v/>
      </c>
      <c r="K325" s="41" t="str">
        <f>IF('PNW Barge Rate'!K350&lt;&gt;"",'PNW Barge Rate'!K350,"")</f>
        <v/>
      </c>
      <c r="L325" s="41" t="str">
        <f>IF('PNW Barge Rate'!L350&lt;&gt;"",'PNW Barge Rate'!L350,"")</f>
        <v/>
      </c>
      <c r="M325" s="41" t="str">
        <f>IF('PNW Barge Rate'!N350&lt;&gt;"",'PNW Barge Rate'!N350,"")</f>
        <v/>
      </c>
    </row>
    <row r="326" spans="1:13" x14ac:dyDescent="0.3">
      <c r="A326" s="3" t="str">
        <f>IF('PNW Barge Rate'!A351 &lt;&gt;"",'PNW Barge Rate'!A351,"")</f>
        <v/>
      </c>
      <c r="B326" s="41" t="str">
        <f>IF('PNW Barge Rate'!B351 &lt;&gt;"", 'PNW Barge Rate'!B351,"")</f>
        <v/>
      </c>
      <c r="C326" s="41" t="str">
        <f>IF('PNW Barge Rate'!C351&lt;&gt;"",'PNW Barge Rate'!C351,"")</f>
        <v/>
      </c>
      <c r="D326" s="41" t="str">
        <f>IF('PNW Barge Rate'!D351&lt;&gt;"",'PNW Barge Rate'!D351,"")</f>
        <v/>
      </c>
      <c r="E326" s="41" t="str">
        <f>IF('PNW Barge Rate'!E351&lt;&gt;"",'PNW Barge Rate'!E351,"")</f>
        <v/>
      </c>
      <c r="F326" s="41" t="str">
        <f>IF('PNW Barge Rate'!F351&lt;&gt;"",'PNW Barge Rate'!F351,"")</f>
        <v/>
      </c>
      <c r="G326" s="41" t="str">
        <f>IF('PNW Barge Rate'!G351&lt;&gt;"",'PNW Barge Rate'!G351,"")</f>
        <v/>
      </c>
      <c r="H326" s="41" t="str">
        <f>IF('PNW Barge Rate'!H351&lt;&gt;"",'PNW Barge Rate'!H351,"")</f>
        <v/>
      </c>
      <c r="I326" s="41" t="str">
        <f>IF('PNW Barge Rate'!I351&lt;&gt;"",'PNW Barge Rate'!I351,"")</f>
        <v/>
      </c>
      <c r="J326" s="41" t="str">
        <f>IF('PNW Barge Rate'!J351&lt;&gt;"",'PNW Barge Rate'!J351,"")</f>
        <v/>
      </c>
      <c r="K326" s="41" t="str">
        <f>IF('PNW Barge Rate'!K351&lt;&gt;"",'PNW Barge Rate'!K351,"")</f>
        <v/>
      </c>
      <c r="L326" s="41" t="str">
        <f>IF('PNW Barge Rate'!L351&lt;&gt;"",'PNW Barge Rate'!L351,"")</f>
        <v/>
      </c>
      <c r="M326" s="41" t="str">
        <f>IF('PNW Barge Rate'!N351&lt;&gt;"",'PNW Barge Rate'!N351,"")</f>
        <v/>
      </c>
    </row>
    <row r="327" spans="1:13" x14ac:dyDescent="0.3">
      <c r="A327" s="3" t="str">
        <f>IF('PNW Barge Rate'!A352 &lt;&gt;"",'PNW Barge Rate'!A352,"")</f>
        <v/>
      </c>
      <c r="B327" s="41" t="str">
        <f>IF('PNW Barge Rate'!B352 &lt;&gt;"", 'PNW Barge Rate'!B352,"")</f>
        <v/>
      </c>
      <c r="C327" s="41" t="str">
        <f>IF('PNW Barge Rate'!C352&lt;&gt;"",'PNW Barge Rate'!C352,"")</f>
        <v/>
      </c>
      <c r="D327" s="41" t="str">
        <f>IF('PNW Barge Rate'!D352&lt;&gt;"",'PNW Barge Rate'!D352,"")</f>
        <v/>
      </c>
      <c r="E327" s="41" t="str">
        <f>IF('PNW Barge Rate'!E352&lt;&gt;"",'PNW Barge Rate'!E352,"")</f>
        <v/>
      </c>
      <c r="F327" s="41" t="str">
        <f>IF('PNW Barge Rate'!F352&lt;&gt;"",'PNW Barge Rate'!F352,"")</f>
        <v/>
      </c>
      <c r="G327" s="41" t="str">
        <f>IF('PNW Barge Rate'!G352&lt;&gt;"",'PNW Barge Rate'!G352,"")</f>
        <v/>
      </c>
      <c r="H327" s="41" t="str">
        <f>IF('PNW Barge Rate'!H352&lt;&gt;"",'PNW Barge Rate'!H352,"")</f>
        <v/>
      </c>
      <c r="I327" s="41" t="str">
        <f>IF('PNW Barge Rate'!I352&lt;&gt;"",'PNW Barge Rate'!I352,"")</f>
        <v/>
      </c>
      <c r="J327" s="41" t="str">
        <f>IF('PNW Barge Rate'!J352&lt;&gt;"",'PNW Barge Rate'!J352,"")</f>
        <v/>
      </c>
      <c r="K327" s="41" t="str">
        <f>IF('PNW Barge Rate'!K352&lt;&gt;"",'PNW Barge Rate'!K352,"")</f>
        <v/>
      </c>
      <c r="L327" s="41" t="str">
        <f>IF('PNW Barge Rate'!L352&lt;&gt;"",'PNW Barge Rate'!L352,"")</f>
        <v/>
      </c>
      <c r="M327" s="41" t="str">
        <f>IF('PNW Barge Rate'!N352&lt;&gt;"",'PNW Barge Rate'!N352,"")</f>
        <v/>
      </c>
    </row>
    <row r="328" spans="1:13" x14ac:dyDescent="0.3">
      <c r="A328" s="3" t="str">
        <f>IF('PNW Barge Rate'!A353 &lt;&gt;"",'PNW Barge Rate'!A353,"")</f>
        <v/>
      </c>
      <c r="B328" s="41" t="str">
        <f>IF('PNW Barge Rate'!B353 &lt;&gt;"", 'PNW Barge Rate'!B353,"")</f>
        <v/>
      </c>
      <c r="C328" s="41" t="str">
        <f>IF('PNW Barge Rate'!C353&lt;&gt;"",'PNW Barge Rate'!C353,"")</f>
        <v/>
      </c>
      <c r="D328" s="41" t="str">
        <f>IF('PNW Barge Rate'!D353&lt;&gt;"",'PNW Barge Rate'!D353,"")</f>
        <v/>
      </c>
      <c r="E328" s="41" t="str">
        <f>IF('PNW Barge Rate'!E353&lt;&gt;"",'PNW Barge Rate'!E353,"")</f>
        <v/>
      </c>
      <c r="F328" s="41" t="str">
        <f>IF('PNW Barge Rate'!F353&lt;&gt;"",'PNW Barge Rate'!F353,"")</f>
        <v/>
      </c>
      <c r="G328" s="41" t="str">
        <f>IF('PNW Barge Rate'!G353&lt;&gt;"",'PNW Barge Rate'!G353,"")</f>
        <v/>
      </c>
      <c r="H328" s="41" t="str">
        <f>IF('PNW Barge Rate'!H353&lt;&gt;"",'PNW Barge Rate'!H353,"")</f>
        <v/>
      </c>
      <c r="I328" s="41" t="str">
        <f>IF('PNW Barge Rate'!I353&lt;&gt;"",'PNW Barge Rate'!I353,"")</f>
        <v/>
      </c>
      <c r="J328" s="41" t="str">
        <f>IF('PNW Barge Rate'!J353&lt;&gt;"",'PNW Barge Rate'!J353,"")</f>
        <v/>
      </c>
      <c r="K328" s="41" t="str">
        <f>IF('PNW Barge Rate'!K353&lt;&gt;"",'PNW Barge Rate'!K353,"")</f>
        <v/>
      </c>
      <c r="L328" s="41" t="str">
        <f>IF('PNW Barge Rate'!L353&lt;&gt;"",'PNW Barge Rate'!L353,"")</f>
        <v/>
      </c>
      <c r="M328" s="41" t="str">
        <f>IF('PNW Barge Rate'!N353&lt;&gt;"",'PNW Barge Rate'!N353,"")</f>
        <v/>
      </c>
    </row>
    <row r="329" spans="1:13" x14ac:dyDescent="0.3">
      <c r="A329" s="3" t="str">
        <f>IF('PNW Barge Rate'!A354 &lt;&gt;"",'PNW Barge Rate'!A354,"")</f>
        <v/>
      </c>
      <c r="B329" s="41" t="str">
        <f>IF('PNW Barge Rate'!B354 &lt;&gt;"", 'PNW Barge Rate'!B354,"")</f>
        <v/>
      </c>
      <c r="C329" s="41" t="str">
        <f>IF('PNW Barge Rate'!C354&lt;&gt;"",'PNW Barge Rate'!C354,"")</f>
        <v/>
      </c>
      <c r="D329" s="41" t="str">
        <f>IF('PNW Barge Rate'!D354&lt;&gt;"",'PNW Barge Rate'!D354,"")</f>
        <v/>
      </c>
      <c r="E329" s="41" t="str">
        <f>IF('PNW Barge Rate'!E354&lt;&gt;"",'PNW Barge Rate'!E354,"")</f>
        <v/>
      </c>
      <c r="F329" s="41" t="str">
        <f>IF('PNW Barge Rate'!F354&lt;&gt;"",'PNW Barge Rate'!F354,"")</f>
        <v/>
      </c>
      <c r="G329" s="41" t="str">
        <f>IF('PNW Barge Rate'!G354&lt;&gt;"",'PNW Barge Rate'!G354,"")</f>
        <v/>
      </c>
      <c r="H329" s="41" t="str">
        <f>IF('PNW Barge Rate'!H354&lt;&gt;"",'PNW Barge Rate'!H354,"")</f>
        <v/>
      </c>
      <c r="I329" s="41" t="str">
        <f>IF('PNW Barge Rate'!I354&lt;&gt;"",'PNW Barge Rate'!I354,"")</f>
        <v/>
      </c>
      <c r="J329" s="41" t="str">
        <f>IF('PNW Barge Rate'!J354&lt;&gt;"",'PNW Barge Rate'!J354,"")</f>
        <v/>
      </c>
      <c r="K329" s="41" t="str">
        <f>IF('PNW Barge Rate'!K354&lt;&gt;"",'PNW Barge Rate'!K354,"")</f>
        <v/>
      </c>
      <c r="L329" s="41" t="str">
        <f>IF('PNW Barge Rate'!L354&lt;&gt;"",'PNW Barge Rate'!L354,"")</f>
        <v/>
      </c>
      <c r="M329" s="41" t="str">
        <f>IF('PNW Barge Rate'!N354&lt;&gt;"",'PNW Barge Rate'!N354,"")</f>
        <v/>
      </c>
    </row>
    <row r="330" spans="1:13" x14ac:dyDescent="0.3">
      <c r="A330" s="3" t="str">
        <f>IF('PNW Barge Rate'!A355 &lt;&gt;"",'PNW Barge Rate'!A355,"")</f>
        <v/>
      </c>
      <c r="B330" s="41" t="str">
        <f>IF('PNW Barge Rate'!B355 &lt;&gt;"", 'PNW Barge Rate'!B355,"")</f>
        <v/>
      </c>
      <c r="C330" s="41" t="str">
        <f>IF('PNW Barge Rate'!C355&lt;&gt;"",'PNW Barge Rate'!C355,"")</f>
        <v/>
      </c>
      <c r="D330" s="41" t="str">
        <f>IF('PNW Barge Rate'!D355&lt;&gt;"",'PNW Barge Rate'!D355,"")</f>
        <v/>
      </c>
      <c r="E330" s="41" t="str">
        <f>IF('PNW Barge Rate'!E355&lt;&gt;"",'PNW Barge Rate'!E355,"")</f>
        <v/>
      </c>
      <c r="F330" s="41" t="str">
        <f>IF('PNW Barge Rate'!F355&lt;&gt;"",'PNW Barge Rate'!F355,"")</f>
        <v/>
      </c>
      <c r="G330" s="41" t="str">
        <f>IF('PNW Barge Rate'!G355&lt;&gt;"",'PNW Barge Rate'!G355,"")</f>
        <v/>
      </c>
      <c r="H330" s="41" t="str">
        <f>IF('PNW Barge Rate'!H355&lt;&gt;"",'PNW Barge Rate'!H355,"")</f>
        <v/>
      </c>
      <c r="I330" s="41" t="str">
        <f>IF('PNW Barge Rate'!I355&lt;&gt;"",'PNW Barge Rate'!I355,"")</f>
        <v/>
      </c>
      <c r="J330" s="41" t="str">
        <f>IF('PNW Barge Rate'!J355&lt;&gt;"",'PNW Barge Rate'!J355,"")</f>
        <v/>
      </c>
      <c r="K330" s="41" t="str">
        <f>IF('PNW Barge Rate'!K355&lt;&gt;"",'PNW Barge Rate'!K355,"")</f>
        <v/>
      </c>
      <c r="L330" s="41" t="str">
        <f>IF('PNW Barge Rate'!L355&lt;&gt;"",'PNW Barge Rate'!L355,"")</f>
        <v/>
      </c>
      <c r="M330" s="41" t="str">
        <f>IF('PNW Barge Rate'!N355&lt;&gt;"",'PNW Barge Rate'!N355,"")</f>
        <v/>
      </c>
    </row>
    <row r="331" spans="1:13" x14ac:dyDescent="0.3">
      <c r="A331" s="3" t="str">
        <f>IF('PNW Barge Rate'!A356 &lt;&gt;"",'PNW Barge Rate'!A356,"")</f>
        <v/>
      </c>
      <c r="B331" s="41" t="str">
        <f>IF('PNW Barge Rate'!B356 &lt;&gt;"", 'PNW Barge Rate'!B356,"")</f>
        <v/>
      </c>
      <c r="C331" s="41" t="str">
        <f>IF('PNW Barge Rate'!C356&lt;&gt;"",'PNW Barge Rate'!C356,"")</f>
        <v/>
      </c>
      <c r="D331" s="41" t="str">
        <f>IF('PNW Barge Rate'!D356&lt;&gt;"",'PNW Barge Rate'!D356,"")</f>
        <v/>
      </c>
      <c r="E331" s="41" t="str">
        <f>IF('PNW Barge Rate'!E356&lt;&gt;"",'PNW Barge Rate'!E356,"")</f>
        <v/>
      </c>
      <c r="F331" s="41" t="str">
        <f>IF('PNW Barge Rate'!F356&lt;&gt;"",'PNW Barge Rate'!F356,"")</f>
        <v/>
      </c>
      <c r="G331" s="41" t="str">
        <f>IF('PNW Barge Rate'!G356&lt;&gt;"",'PNW Barge Rate'!G356,"")</f>
        <v/>
      </c>
      <c r="H331" s="41" t="str">
        <f>IF('PNW Barge Rate'!H356&lt;&gt;"",'PNW Barge Rate'!H356,"")</f>
        <v/>
      </c>
      <c r="I331" s="41" t="str">
        <f>IF('PNW Barge Rate'!I356&lt;&gt;"",'PNW Barge Rate'!I356,"")</f>
        <v/>
      </c>
      <c r="J331" s="41" t="str">
        <f>IF('PNW Barge Rate'!J356&lt;&gt;"",'PNW Barge Rate'!J356,"")</f>
        <v/>
      </c>
      <c r="K331" s="41" t="str">
        <f>IF('PNW Barge Rate'!K356&lt;&gt;"",'PNW Barge Rate'!K356,"")</f>
        <v/>
      </c>
      <c r="L331" s="41" t="str">
        <f>IF('PNW Barge Rate'!L356&lt;&gt;"",'PNW Barge Rate'!L356,"")</f>
        <v/>
      </c>
      <c r="M331" s="41" t="str">
        <f>IF('PNW Barge Rate'!N356&lt;&gt;"",'PNW Barge Rate'!N356,"")</f>
        <v/>
      </c>
    </row>
    <row r="332" spans="1:13" x14ac:dyDescent="0.3">
      <c r="A332" s="3" t="str">
        <f>IF('PNW Barge Rate'!A357 &lt;&gt;"",'PNW Barge Rate'!A357,"")</f>
        <v/>
      </c>
      <c r="B332" s="41" t="str">
        <f>IF('PNW Barge Rate'!B357 &lt;&gt;"", 'PNW Barge Rate'!B357,"")</f>
        <v/>
      </c>
      <c r="C332" s="41" t="str">
        <f>IF('PNW Barge Rate'!C357&lt;&gt;"",'PNW Barge Rate'!C357,"")</f>
        <v/>
      </c>
      <c r="D332" s="41" t="str">
        <f>IF('PNW Barge Rate'!D357&lt;&gt;"",'PNW Barge Rate'!D357,"")</f>
        <v/>
      </c>
      <c r="E332" s="41" t="str">
        <f>IF('PNW Barge Rate'!E357&lt;&gt;"",'PNW Barge Rate'!E357,"")</f>
        <v/>
      </c>
      <c r="F332" s="41" t="str">
        <f>IF('PNW Barge Rate'!F357&lt;&gt;"",'PNW Barge Rate'!F357,"")</f>
        <v/>
      </c>
      <c r="G332" s="41" t="str">
        <f>IF('PNW Barge Rate'!G357&lt;&gt;"",'PNW Barge Rate'!G357,"")</f>
        <v/>
      </c>
      <c r="H332" s="41" t="str">
        <f>IF('PNW Barge Rate'!H357&lt;&gt;"",'PNW Barge Rate'!H357,"")</f>
        <v/>
      </c>
      <c r="I332" s="41" t="str">
        <f>IF('PNW Barge Rate'!I357&lt;&gt;"",'PNW Barge Rate'!I357,"")</f>
        <v/>
      </c>
      <c r="J332" s="41" t="str">
        <f>IF('PNW Barge Rate'!J357&lt;&gt;"",'PNW Barge Rate'!J357,"")</f>
        <v/>
      </c>
      <c r="K332" s="41" t="str">
        <f>IF('PNW Barge Rate'!K357&lt;&gt;"",'PNW Barge Rate'!K357,"")</f>
        <v/>
      </c>
      <c r="L332" s="41" t="str">
        <f>IF('PNW Barge Rate'!L357&lt;&gt;"",'PNW Barge Rate'!L357,"")</f>
        <v/>
      </c>
      <c r="M332" s="41" t="str">
        <f>IF('PNW Barge Rate'!N357&lt;&gt;"",'PNW Barge Rate'!N357,"")</f>
        <v/>
      </c>
    </row>
    <row r="333" spans="1:13" x14ac:dyDescent="0.3">
      <c r="A333" s="3" t="str">
        <f>IF('PNW Barge Rate'!A358 &lt;&gt;"",'PNW Barge Rate'!A358,"")</f>
        <v/>
      </c>
      <c r="B333" s="41" t="str">
        <f>IF('PNW Barge Rate'!B358 &lt;&gt;"", 'PNW Barge Rate'!B358,"")</f>
        <v/>
      </c>
      <c r="C333" s="41" t="str">
        <f>IF('PNW Barge Rate'!C358&lt;&gt;"",'PNW Barge Rate'!C358,"")</f>
        <v/>
      </c>
      <c r="D333" s="41" t="str">
        <f>IF('PNW Barge Rate'!D358&lt;&gt;"",'PNW Barge Rate'!D358,"")</f>
        <v/>
      </c>
      <c r="E333" s="41" t="str">
        <f>IF('PNW Barge Rate'!E358&lt;&gt;"",'PNW Barge Rate'!E358,"")</f>
        <v/>
      </c>
      <c r="F333" s="41" t="str">
        <f>IF('PNW Barge Rate'!F358&lt;&gt;"",'PNW Barge Rate'!F358,"")</f>
        <v/>
      </c>
      <c r="G333" s="41" t="str">
        <f>IF('PNW Barge Rate'!G358&lt;&gt;"",'PNW Barge Rate'!G358,"")</f>
        <v/>
      </c>
      <c r="H333" s="41" t="str">
        <f>IF('PNW Barge Rate'!H358&lt;&gt;"",'PNW Barge Rate'!H358,"")</f>
        <v/>
      </c>
      <c r="I333" s="41" t="str">
        <f>IF('PNW Barge Rate'!I358&lt;&gt;"",'PNW Barge Rate'!I358,"")</f>
        <v/>
      </c>
      <c r="J333" s="41" t="str">
        <f>IF('PNW Barge Rate'!J358&lt;&gt;"",'PNW Barge Rate'!J358,"")</f>
        <v/>
      </c>
      <c r="K333" s="41" t="str">
        <f>IF('PNW Barge Rate'!K358&lt;&gt;"",'PNW Barge Rate'!K358,"")</f>
        <v/>
      </c>
      <c r="L333" s="41" t="str">
        <f>IF('PNW Barge Rate'!L358&lt;&gt;"",'PNW Barge Rate'!L358,"")</f>
        <v/>
      </c>
      <c r="M333" s="41" t="str">
        <f>IF('PNW Barge Rate'!N358&lt;&gt;"",'PNW Barge Rate'!N358,"")</f>
        <v/>
      </c>
    </row>
    <row r="334" spans="1:13" x14ac:dyDescent="0.3">
      <c r="A334" s="3" t="str">
        <f>IF('PNW Barge Rate'!A359 &lt;&gt;"",'PNW Barge Rate'!A359,"")</f>
        <v/>
      </c>
      <c r="B334" s="41" t="str">
        <f>IF('PNW Barge Rate'!B359 &lt;&gt;"", 'PNW Barge Rate'!B359,"")</f>
        <v/>
      </c>
      <c r="C334" s="41" t="str">
        <f>IF('PNW Barge Rate'!C359&lt;&gt;"",'PNW Barge Rate'!C359,"")</f>
        <v/>
      </c>
      <c r="D334" s="41" t="str">
        <f>IF('PNW Barge Rate'!D359&lt;&gt;"",'PNW Barge Rate'!D359,"")</f>
        <v/>
      </c>
      <c r="E334" s="41" t="str">
        <f>IF('PNW Barge Rate'!E359&lt;&gt;"",'PNW Barge Rate'!E359,"")</f>
        <v/>
      </c>
      <c r="F334" s="41" t="str">
        <f>IF('PNW Barge Rate'!F359&lt;&gt;"",'PNW Barge Rate'!F359,"")</f>
        <v/>
      </c>
      <c r="G334" s="41" t="str">
        <f>IF('PNW Barge Rate'!G359&lt;&gt;"",'PNW Barge Rate'!G359,"")</f>
        <v/>
      </c>
      <c r="H334" s="41" t="str">
        <f>IF('PNW Barge Rate'!H359&lt;&gt;"",'PNW Barge Rate'!H359,"")</f>
        <v/>
      </c>
      <c r="I334" s="41" t="str">
        <f>IF('PNW Barge Rate'!I359&lt;&gt;"",'PNW Barge Rate'!I359,"")</f>
        <v/>
      </c>
      <c r="J334" s="41" t="str">
        <f>IF('PNW Barge Rate'!J359&lt;&gt;"",'PNW Barge Rate'!J359,"")</f>
        <v/>
      </c>
      <c r="K334" s="41" t="str">
        <f>IF('PNW Barge Rate'!K359&lt;&gt;"",'PNW Barge Rate'!K359,"")</f>
        <v/>
      </c>
      <c r="L334" s="41" t="str">
        <f>IF('PNW Barge Rate'!L359&lt;&gt;"",'PNW Barge Rate'!L359,"")</f>
        <v/>
      </c>
      <c r="M334" s="41" t="str">
        <f>IF('PNW Barge Rate'!N359&lt;&gt;"",'PNW Barge Rate'!N359,"")</f>
        <v/>
      </c>
    </row>
    <row r="335" spans="1:13" x14ac:dyDescent="0.3">
      <c r="A335" s="3" t="str">
        <f>IF('PNW Barge Rate'!A360 &lt;&gt;"",'PNW Barge Rate'!A360,"")</f>
        <v/>
      </c>
      <c r="B335" s="41" t="str">
        <f>IF('PNW Barge Rate'!B360 &lt;&gt;"", 'PNW Barge Rate'!B360,"")</f>
        <v/>
      </c>
      <c r="C335" s="41" t="str">
        <f>IF('PNW Barge Rate'!C360&lt;&gt;"",'PNW Barge Rate'!C360,"")</f>
        <v/>
      </c>
      <c r="D335" s="41" t="str">
        <f>IF('PNW Barge Rate'!D360&lt;&gt;"",'PNW Barge Rate'!D360,"")</f>
        <v/>
      </c>
      <c r="E335" s="41" t="str">
        <f>IF('PNW Barge Rate'!E360&lt;&gt;"",'PNW Barge Rate'!E360,"")</f>
        <v/>
      </c>
      <c r="F335" s="41" t="str">
        <f>IF('PNW Barge Rate'!F360&lt;&gt;"",'PNW Barge Rate'!F360,"")</f>
        <v/>
      </c>
      <c r="G335" s="41" t="str">
        <f>IF('PNW Barge Rate'!G360&lt;&gt;"",'PNW Barge Rate'!G360,"")</f>
        <v/>
      </c>
      <c r="H335" s="41" t="str">
        <f>IF('PNW Barge Rate'!H360&lt;&gt;"",'PNW Barge Rate'!H360,"")</f>
        <v/>
      </c>
      <c r="I335" s="41" t="str">
        <f>IF('PNW Barge Rate'!I360&lt;&gt;"",'PNW Barge Rate'!I360,"")</f>
        <v/>
      </c>
      <c r="J335" s="41" t="str">
        <f>IF('PNW Barge Rate'!J360&lt;&gt;"",'PNW Barge Rate'!J360,"")</f>
        <v/>
      </c>
      <c r="K335" s="41" t="str">
        <f>IF('PNW Barge Rate'!K360&lt;&gt;"",'PNW Barge Rate'!K360,"")</f>
        <v/>
      </c>
      <c r="L335" s="41" t="str">
        <f>IF('PNW Barge Rate'!L360&lt;&gt;"",'PNW Barge Rate'!L360,"")</f>
        <v/>
      </c>
      <c r="M335" s="41" t="str">
        <f>IF('PNW Barge Rate'!N360&lt;&gt;"",'PNW Barge Rate'!N360,"")</f>
        <v/>
      </c>
    </row>
    <row r="336" spans="1:13" x14ac:dyDescent="0.3">
      <c r="A336" s="3" t="str">
        <f>IF('PNW Barge Rate'!A361 &lt;&gt;"",'PNW Barge Rate'!A361,"")</f>
        <v/>
      </c>
      <c r="B336" s="41" t="str">
        <f>IF('PNW Barge Rate'!B361 &lt;&gt;"", 'PNW Barge Rate'!B361,"")</f>
        <v/>
      </c>
      <c r="C336" s="41" t="str">
        <f>IF('PNW Barge Rate'!C361&lt;&gt;"",'PNW Barge Rate'!C361,"")</f>
        <v/>
      </c>
      <c r="D336" s="41" t="str">
        <f>IF('PNW Barge Rate'!D361&lt;&gt;"",'PNW Barge Rate'!D361,"")</f>
        <v/>
      </c>
      <c r="E336" s="41" t="str">
        <f>IF('PNW Barge Rate'!E361&lt;&gt;"",'PNW Barge Rate'!E361,"")</f>
        <v/>
      </c>
      <c r="F336" s="41" t="str">
        <f>IF('PNW Barge Rate'!F361&lt;&gt;"",'PNW Barge Rate'!F361,"")</f>
        <v/>
      </c>
      <c r="G336" s="41" t="str">
        <f>IF('PNW Barge Rate'!G361&lt;&gt;"",'PNW Barge Rate'!G361,"")</f>
        <v/>
      </c>
      <c r="H336" s="41" t="str">
        <f>IF('PNW Barge Rate'!H361&lt;&gt;"",'PNW Barge Rate'!H361,"")</f>
        <v/>
      </c>
      <c r="I336" s="41" t="str">
        <f>IF('PNW Barge Rate'!I361&lt;&gt;"",'PNW Barge Rate'!I361,"")</f>
        <v/>
      </c>
      <c r="J336" s="41" t="str">
        <f>IF('PNW Barge Rate'!J361&lt;&gt;"",'PNW Barge Rate'!J361,"")</f>
        <v/>
      </c>
      <c r="K336" s="41" t="str">
        <f>IF('PNW Barge Rate'!K361&lt;&gt;"",'PNW Barge Rate'!K361,"")</f>
        <v/>
      </c>
      <c r="L336" s="41" t="str">
        <f>IF('PNW Barge Rate'!L361&lt;&gt;"",'PNW Barge Rate'!L361,"")</f>
        <v/>
      </c>
      <c r="M336" s="41" t="str">
        <f>IF('PNW Barge Rate'!N361&lt;&gt;"",'PNW Barge Rate'!N361,"")</f>
        <v/>
      </c>
    </row>
    <row r="337" spans="1:13" x14ac:dyDescent="0.3">
      <c r="A337" s="3" t="str">
        <f>IF('PNW Barge Rate'!A362 &lt;&gt;"",'PNW Barge Rate'!A362,"")</f>
        <v/>
      </c>
      <c r="B337" s="41" t="str">
        <f>IF('PNW Barge Rate'!B362 &lt;&gt;"", 'PNW Barge Rate'!B362,"")</f>
        <v/>
      </c>
      <c r="C337" s="41" t="str">
        <f>IF('PNW Barge Rate'!C362&lt;&gt;"",'PNW Barge Rate'!C362,"")</f>
        <v/>
      </c>
      <c r="D337" s="41" t="str">
        <f>IF('PNW Barge Rate'!D362&lt;&gt;"",'PNW Barge Rate'!D362,"")</f>
        <v/>
      </c>
      <c r="E337" s="41" t="str">
        <f>IF('PNW Barge Rate'!E362&lt;&gt;"",'PNW Barge Rate'!E362,"")</f>
        <v/>
      </c>
      <c r="F337" s="41" t="str">
        <f>IF('PNW Barge Rate'!F362&lt;&gt;"",'PNW Barge Rate'!F362,"")</f>
        <v/>
      </c>
      <c r="G337" s="41" t="str">
        <f>IF('PNW Barge Rate'!G362&lt;&gt;"",'PNW Barge Rate'!G362,"")</f>
        <v/>
      </c>
      <c r="H337" s="41" t="str">
        <f>IF('PNW Barge Rate'!H362&lt;&gt;"",'PNW Barge Rate'!H362,"")</f>
        <v/>
      </c>
      <c r="I337" s="41" t="str">
        <f>IF('PNW Barge Rate'!I362&lt;&gt;"",'PNW Barge Rate'!I362,"")</f>
        <v/>
      </c>
      <c r="J337" s="41" t="str">
        <f>IF('PNW Barge Rate'!J362&lt;&gt;"",'PNW Barge Rate'!J362,"")</f>
        <v/>
      </c>
      <c r="K337" s="41" t="str">
        <f>IF('PNW Barge Rate'!K362&lt;&gt;"",'PNW Barge Rate'!K362,"")</f>
        <v/>
      </c>
      <c r="L337" s="41" t="str">
        <f>IF('PNW Barge Rate'!L362&lt;&gt;"",'PNW Barge Rate'!L362,"")</f>
        <v/>
      </c>
      <c r="M337" s="41" t="str">
        <f>IF('PNW Barge Rate'!N362&lt;&gt;"",'PNW Barge Rate'!N362,"")</f>
        <v/>
      </c>
    </row>
    <row r="338" spans="1:13" x14ac:dyDescent="0.3">
      <c r="A338" s="3" t="str">
        <f>IF('PNW Barge Rate'!A363 &lt;&gt;"",'PNW Barge Rate'!A363,"")</f>
        <v/>
      </c>
      <c r="B338" s="41" t="str">
        <f>IF('PNW Barge Rate'!B363 &lt;&gt;"", 'PNW Barge Rate'!B363,"")</f>
        <v/>
      </c>
      <c r="C338" s="41" t="str">
        <f>IF('PNW Barge Rate'!C363&lt;&gt;"",'PNW Barge Rate'!C363,"")</f>
        <v/>
      </c>
      <c r="D338" s="41" t="str">
        <f>IF('PNW Barge Rate'!D363&lt;&gt;"",'PNW Barge Rate'!D363,"")</f>
        <v/>
      </c>
      <c r="E338" s="41" t="str">
        <f>IF('PNW Barge Rate'!E363&lt;&gt;"",'PNW Barge Rate'!E363,"")</f>
        <v/>
      </c>
      <c r="F338" s="41" t="str">
        <f>IF('PNW Barge Rate'!F363&lt;&gt;"",'PNW Barge Rate'!F363,"")</f>
        <v/>
      </c>
      <c r="G338" s="41" t="str">
        <f>IF('PNW Barge Rate'!G363&lt;&gt;"",'PNW Barge Rate'!G363,"")</f>
        <v/>
      </c>
      <c r="H338" s="41" t="str">
        <f>IF('PNW Barge Rate'!H363&lt;&gt;"",'PNW Barge Rate'!H363,"")</f>
        <v/>
      </c>
      <c r="I338" s="41" t="str">
        <f>IF('PNW Barge Rate'!I363&lt;&gt;"",'PNW Barge Rate'!I363,"")</f>
        <v/>
      </c>
      <c r="J338" s="41" t="str">
        <f>IF('PNW Barge Rate'!J363&lt;&gt;"",'PNW Barge Rate'!J363,"")</f>
        <v/>
      </c>
      <c r="K338" s="41" t="str">
        <f>IF('PNW Barge Rate'!K363&lt;&gt;"",'PNW Barge Rate'!K363,"")</f>
        <v/>
      </c>
      <c r="L338" s="41" t="str">
        <f>IF('PNW Barge Rate'!L363&lt;&gt;"",'PNW Barge Rate'!L363,"")</f>
        <v/>
      </c>
      <c r="M338" s="41" t="str">
        <f>IF('PNW Barge Rate'!N363&lt;&gt;"",'PNW Barge Rate'!N363,"")</f>
        <v/>
      </c>
    </row>
    <row r="339" spans="1:13" x14ac:dyDescent="0.3">
      <c r="A339" s="3" t="str">
        <f>IF('PNW Barge Rate'!A364 &lt;&gt;"",'PNW Barge Rate'!A364,"")</f>
        <v/>
      </c>
      <c r="B339" s="41" t="str">
        <f>IF('PNW Barge Rate'!B364 &lt;&gt;"", 'PNW Barge Rate'!B364,"")</f>
        <v/>
      </c>
      <c r="C339" s="41" t="str">
        <f>IF('PNW Barge Rate'!C364&lt;&gt;"",'PNW Barge Rate'!C364,"")</f>
        <v/>
      </c>
      <c r="D339" s="41" t="str">
        <f>IF('PNW Barge Rate'!D364&lt;&gt;"",'PNW Barge Rate'!D364,"")</f>
        <v/>
      </c>
      <c r="E339" s="41" t="str">
        <f>IF('PNW Barge Rate'!E364&lt;&gt;"",'PNW Barge Rate'!E364,"")</f>
        <v/>
      </c>
      <c r="F339" s="41" t="str">
        <f>IF('PNW Barge Rate'!F364&lt;&gt;"",'PNW Barge Rate'!F364,"")</f>
        <v/>
      </c>
      <c r="G339" s="41" t="str">
        <f>IF('PNW Barge Rate'!G364&lt;&gt;"",'PNW Barge Rate'!G364,"")</f>
        <v/>
      </c>
      <c r="H339" s="41" t="str">
        <f>IF('PNW Barge Rate'!H364&lt;&gt;"",'PNW Barge Rate'!H364,"")</f>
        <v/>
      </c>
      <c r="I339" s="41" t="str">
        <f>IF('PNW Barge Rate'!I364&lt;&gt;"",'PNW Barge Rate'!I364,"")</f>
        <v/>
      </c>
      <c r="J339" s="41" t="str">
        <f>IF('PNW Barge Rate'!J364&lt;&gt;"",'PNW Barge Rate'!J364,"")</f>
        <v/>
      </c>
      <c r="K339" s="41" t="str">
        <f>IF('PNW Barge Rate'!K364&lt;&gt;"",'PNW Barge Rate'!K364,"")</f>
        <v/>
      </c>
      <c r="L339" s="41" t="str">
        <f>IF('PNW Barge Rate'!L364&lt;&gt;"",'PNW Barge Rate'!L364,"")</f>
        <v/>
      </c>
      <c r="M339" s="41" t="str">
        <f>IF('PNW Barge Rate'!N364&lt;&gt;"",'PNW Barge Rate'!N364,"")</f>
        <v/>
      </c>
    </row>
    <row r="340" spans="1:13" x14ac:dyDescent="0.3">
      <c r="A340" s="3" t="str">
        <f>IF('PNW Barge Rate'!A365 &lt;&gt;"",'PNW Barge Rate'!A365,"")</f>
        <v/>
      </c>
      <c r="B340" s="41" t="str">
        <f>IF('PNW Barge Rate'!B365 &lt;&gt;"", 'PNW Barge Rate'!B365,"")</f>
        <v/>
      </c>
      <c r="C340" s="41" t="str">
        <f>IF('PNW Barge Rate'!C365&lt;&gt;"",'PNW Barge Rate'!C365,"")</f>
        <v/>
      </c>
      <c r="D340" s="41" t="str">
        <f>IF('PNW Barge Rate'!D365&lt;&gt;"",'PNW Barge Rate'!D365,"")</f>
        <v/>
      </c>
      <c r="E340" s="41" t="str">
        <f>IF('PNW Barge Rate'!E365&lt;&gt;"",'PNW Barge Rate'!E365,"")</f>
        <v/>
      </c>
      <c r="F340" s="41" t="str">
        <f>IF('PNW Barge Rate'!F365&lt;&gt;"",'PNW Barge Rate'!F365,"")</f>
        <v/>
      </c>
      <c r="G340" s="41" t="str">
        <f>IF('PNW Barge Rate'!G365&lt;&gt;"",'PNW Barge Rate'!G365,"")</f>
        <v/>
      </c>
      <c r="H340" s="41" t="str">
        <f>IF('PNW Barge Rate'!H365&lt;&gt;"",'PNW Barge Rate'!H365,"")</f>
        <v/>
      </c>
      <c r="I340" s="41" t="str">
        <f>IF('PNW Barge Rate'!I365&lt;&gt;"",'PNW Barge Rate'!I365,"")</f>
        <v/>
      </c>
      <c r="J340" s="41" t="str">
        <f>IF('PNW Barge Rate'!J365&lt;&gt;"",'PNW Barge Rate'!J365,"")</f>
        <v/>
      </c>
      <c r="K340" s="41" t="str">
        <f>IF('PNW Barge Rate'!K365&lt;&gt;"",'PNW Barge Rate'!K365,"")</f>
        <v/>
      </c>
      <c r="L340" s="41" t="str">
        <f>IF('PNW Barge Rate'!L365&lt;&gt;"",'PNW Barge Rate'!L365,"")</f>
        <v/>
      </c>
      <c r="M340" s="41" t="str">
        <f>IF('PNW Barge Rate'!N365&lt;&gt;"",'PNW Barge Rate'!N365,"")</f>
        <v/>
      </c>
    </row>
    <row r="341" spans="1:13" x14ac:dyDescent="0.3">
      <c r="A341" s="3" t="str">
        <f>IF('PNW Barge Rate'!A366 &lt;&gt;"",'PNW Barge Rate'!A366,"")</f>
        <v/>
      </c>
      <c r="B341" s="41" t="str">
        <f>IF('PNW Barge Rate'!B366 &lt;&gt;"", 'PNW Barge Rate'!B366,"")</f>
        <v/>
      </c>
      <c r="C341" s="41" t="str">
        <f>IF('PNW Barge Rate'!C366&lt;&gt;"",'PNW Barge Rate'!C366,"")</f>
        <v/>
      </c>
      <c r="D341" s="41" t="str">
        <f>IF('PNW Barge Rate'!D366&lt;&gt;"",'PNW Barge Rate'!D366,"")</f>
        <v/>
      </c>
      <c r="E341" s="41" t="str">
        <f>IF('PNW Barge Rate'!E366&lt;&gt;"",'PNW Barge Rate'!E366,"")</f>
        <v/>
      </c>
      <c r="F341" s="41" t="str">
        <f>IF('PNW Barge Rate'!F366&lt;&gt;"",'PNW Barge Rate'!F366,"")</f>
        <v/>
      </c>
      <c r="G341" s="41" t="str">
        <f>IF('PNW Barge Rate'!G366&lt;&gt;"",'PNW Barge Rate'!G366,"")</f>
        <v/>
      </c>
      <c r="H341" s="41" t="str">
        <f>IF('PNW Barge Rate'!H366&lt;&gt;"",'PNW Barge Rate'!H366,"")</f>
        <v/>
      </c>
      <c r="I341" s="41" t="str">
        <f>IF('PNW Barge Rate'!I366&lt;&gt;"",'PNW Barge Rate'!I366,"")</f>
        <v/>
      </c>
      <c r="J341" s="41" t="str">
        <f>IF('PNW Barge Rate'!J366&lt;&gt;"",'PNW Barge Rate'!J366,"")</f>
        <v/>
      </c>
      <c r="K341" s="41" t="str">
        <f>IF('PNW Barge Rate'!K366&lt;&gt;"",'PNW Barge Rate'!K366,"")</f>
        <v/>
      </c>
      <c r="L341" s="41" t="str">
        <f>IF('PNW Barge Rate'!L366&lt;&gt;"",'PNW Barge Rate'!L366,"")</f>
        <v/>
      </c>
      <c r="M341" s="41" t="str">
        <f>IF('PNW Barge Rate'!N366&lt;&gt;"",'PNW Barge Rate'!N366,"")</f>
        <v/>
      </c>
    </row>
    <row r="342" spans="1:13" x14ac:dyDescent="0.3">
      <c r="A342" s="3" t="str">
        <f>IF('PNW Barge Rate'!A367 &lt;&gt;"",'PNW Barge Rate'!A367,"")</f>
        <v/>
      </c>
      <c r="B342" s="41" t="str">
        <f>IF('PNW Barge Rate'!B367 &lt;&gt;"", 'PNW Barge Rate'!B367,"")</f>
        <v/>
      </c>
      <c r="C342" s="41" t="str">
        <f>IF('PNW Barge Rate'!C367&lt;&gt;"",'PNW Barge Rate'!C367,"")</f>
        <v/>
      </c>
      <c r="D342" s="41" t="str">
        <f>IF('PNW Barge Rate'!D367&lt;&gt;"",'PNW Barge Rate'!D367,"")</f>
        <v/>
      </c>
      <c r="E342" s="41" t="str">
        <f>IF('PNW Barge Rate'!E367&lt;&gt;"",'PNW Barge Rate'!E367,"")</f>
        <v/>
      </c>
      <c r="F342" s="41" t="str">
        <f>IF('PNW Barge Rate'!F367&lt;&gt;"",'PNW Barge Rate'!F367,"")</f>
        <v/>
      </c>
      <c r="G342" s="41" t="str">
        <f>IF('PNW Barge Rate'!G367&lt;&gt;"",'PNW Barge Rate'!G367,"")</f>
        <v/>
      </c>
      <c r="H342" s="41" t="str">
        <f>IF('PNW Barge Rate'!H367&lt;&gt;"",'PNW Barge Rate'!H367,"")</f>
        <v/>
      </c>
      <c r="I342" s="41" t="str">
        <f>IF('PNW Barge Rate'!I367&lt;&gt;"",'PNW Barge Rate'!I367,"")</f>
        <v/>
      </c>
      <c r="J342" s="41" t="str">
        <f>IF('PNW Barge Rate'!J367&lt;&gt;"",'PNW Barge Rate'!J367,"")</f>
        <v/>
      </c>
      <c r="K342" s="41" t="str">
        <f>IF('PNW Barge Rate'!K367&lt;&gt;"",'PNW Barge Rate'!K367,"")</f>
        <v/>
      </c>
      <c r="L342" s="41" t="str">
        <f>IF('PNW Barge Rate'!L367&lt;&gt;"",'PNW Barge Rate'!L367,"")</f>
        <v/>
      </c>
      <c r="M342" s="41" t="str">
        <f>IF('PNW Barge Rate'!N367&lt;&gt;"",'PNW Barge Rate'!N367,"")</f>
        <v/>
      </c>
    </row>
    <row r="343" spans="1:13" x14ac:dyDescent="0.3">
      <c r="A343" s="3" t="str">
        <f>IF('PNW Barge Rate'!A368 &lt;&gt;"",'PNW Barge Rate'!A368,"")</f>
        <v/>
      </c>
      <c r="B343" s="41" t="str">
        <f>IF('PNW Barge Rate'!B368 &lt;&gt;"", 'PNW Barge Rate'!B368,"")</f>
        <v/>
      </c>
      <c r="C343" s="41" t="str">
        <f>IF('PNW Barge Rate'!C368&lt;&gt;"",'PNW Barge Rate'!C368,"")</f>
        <v/>
      </c>
      <c r="D343" s="41" t="str">
        <f>IF('PNW Barge Rate'!D368&lt;&gt;"",'PNW Barge Rate'!D368,"")</f>
        <v/>
      </c>
      <c r="E343" s="41" t="str">
        <f>IF('PNW Barge Rate'!E368&lt;&gt;"",'PNW Barge Rate'!E368,"")</f>
        <v/>
      </c>
      <c r="F343" s="41" t="str">
        <f>IF('PNW Barge Rate'!F368&lt;&gt;"",'PNW Barge Rate'!F368,"")</f>
        <v/>
      </c>
      <c r="G343" s="41" t="str">
        <f>IF('PNW Barge Rate'!G368&lt;&gt;"",'PNW Barge Rate'!G368,"")</f>
        <v/>
      </c>
      <c r="H343" s="41" t="str">
        <f>IF('PNW Barge Rate'!H368&lt;&gt;"",'PNW Barge Rate'!H368,"")</f>
        <v/>
      </c>
      <c r="I343" s="41" t="str">
        <f>IF('PNW Barge Rate'!I368&lt;&gt;"",'PNW Barge Rate'!I368,"")</f>
        <v/>
      </c>
      <c r="J343" s="41" t="str">
        <f>IF('PNW Barge Rate'!J368&lt;&gt;"",'PNW Barge Rate'!J368,"")</f>
        <v/>
      </c>
      <c r="K343" s="41" t="str">
        <f>IF('PNW Barge Rate'!K368&lt;&gt;"",'PNW Barge Rate'!K368,"")</f>
        <v/>
      </c>
      <c r="L343" s="41" t="str">
        <f>IF('PNW Barge Rate'!L368&lt;&gt;"",'PNW Barge Rate'!L368,"")</f>
        <v/>
      </c>
      <c r="M343" s="41" t="str">
        <f>IF('PNW Barge Rate'!N368&lt;&gt;"",'PNW Barge Rate'!N368,"")</f>
        <v/>
      </c>
    </row>
    <row r="344" spans="1:13" x14ac:dyDescent="0.3">
      <c r="A344" s="3" t="str">
        <f>IF('PNW Barge Rate'!A369 &lt;&gt;"",'PNW Barge Rate'!A369,"")</f>
        <v/>
      </c>
      <c r="B344" s="41" t="str">
        <f>IF('PNW Barge Rate'!B369 &lt;&gt;"", 'PNW Barge Rate'!B369,"")</f>
        <v/>
      </c>
      <c r="C344" s="41" t="str">
        <f>IF('PNW Barge Rate'!C369&lt;&gt;"",'PNW Barge Rate'!C369,"")</f>
        <v/>
      </c>
      <c r="D344" s="41" t="str">
        <f>IF('PNW Barge Rate'!D369&lt;&gt;"",'PNW Barge Rate'!D369,"")</f>
        <v/>
      </c>
      <c r="E344" s="41" t="str">
        <f>IF('PNW Barge Rate'!E369&lt;&gt;"",'PNW Barge Rate'!E369,"")</f>
        <v/>
      </c>
      <c r="F344" s="41" t="str">
        <f>IF('PNW Barge Rate'!F369&lt;&gt;"",'PNW Barge Rate'!F369,"")</f>
        <v/>
      </c>
      <c r="G344" s="41" t="str">
        <f>IF('PNW Barge Rate'!G369&lt;&gt;"",'PNW Barge Rate'!G369,"")</f>
        <v/>
      </c>
      <c r="H344" s="41" t="str">
        <f>IF('PNW Barge Rate'!H369&lt;&gt;"",'PNW Barge Rate'!H369,"")</f>
        <v/>
      </c>
      <c r="I344" s="41" t="str">
        <f>IF('PNW Barge Rate'!I369&lt;&gt;"",'PNW Barge Rate'!I369,"")</f>
        <v/>
      </c>
      <c r="J344" s="41" t="str">
        <f>IF('PNW Barge Rate'!J369&lt;&gt;"",'PNW Barge Rate'!J369,"")</f>
        <v/>
      </c>
      <c r="K344" s="41" t="str">
        <f>IF('PNW Barge Rate'!K369&lt;&gt;"",'PNW Barge Rate'!K369,"")</f>
        <v/>
      </c>
      <c r="L344" s="41" t="str">
        <f>IF('PNW Barge Rate'!L369&lt;&gt;"",'PNW Barge Rate'!L369,"")</f>
        <v/>
      </c>
      <c r="M344" s="41" t="str">
        <f>IF('PNW Barge Rate'!N369&lt;&gt;"",'PNW Barge Rate'!N369,"")</f>
        <v/>
      </c>
    </row>
    <row r="345" spans="1:13" x14ac:dyDescent="0.3">
      <c r="A345" s="3" t="str">
        <f>IF('PNW Barge Rate'!A370 &lt;&gt;"",'PNW Barge Rate'!A370,"")</f>
        <v/>
      </c>
      <c r="B345" s="41" t="str">
        <f>IF('PNW Barge Rate'!B370 &lt;&gt;"", 'PNW Barge Rate'!B370,"")</f>
        <v/>
      </c>
      <c r="C345" s="41" t="str">
        <f>IF('PNW Barge Rate'!C370&lt;&gt;"",'PNW Barge Rate'!C370,"")</f>
        <v/>
      </c>
      <c r="D345" s="41" t="str">
        <f>IF('PNW Barge Rate'!D370&lt;&gt;"",'PNW Barge Rate'!D370,"")</f>
        <v/>
      </c>
      <c r="E345" s="41" t="str">
        <f>IF('PNW Barge Rate'!E370&lt;&gt;"",'PNW Barge Rate'!E370,"")</f>
        <v/>
      </c>
      <c r="F345" s="41" t="str">
        <f>IF('PNW Barge Rate'!F370&lt;&gt;"",'PNW Barge Rate'!F370,"")</f>
        <v/>
      </c>
      <c r="G345" s="41" t="str">
        <f>IF('PNW Barge Rate'!G370&lt;&gt;"",'PNW Barge Rate'!G370,"")</f>
        <v/>
      </c>
      <c r="H345" s="41" t="str">
        <f>IF('PNW Barge Rate'!H370&lt;&gt;"",'PNW Barge Rate'!H370,"")</f>
        <v/>
      </c>
      <c r="I345" s="41" t="str">
        <f>IF('PNW Barge Rate'!I370&lt;&gt;"",'PNW Barge Rate'!I370,"")</f>
        <v/>
      </c>
      <c r="J345" s="41" t="str">
        <f>IF('PNW Barge Rate'!J370&lt;&gt;"",'PNW Barge Rate'!J370,"")</f>
        <v/>
      </c>
      <c r="K345" s="41" t="str">
        <f>IF('PNW Barge Rate'!K370&lt;&gt;"",'PNW Barge Rate'!K370,"")</f>
        <v/>
      </c>
      <c r="L345" s="41" t="str">
        <f>IF('PNW Barge Rate'!L370&lt;&gt;"",'PNW Barge Rate'!L370,"")</f>
        <v/>
      </c>
      <c r="M345" s="41" t="str">
        <f>IF('PNW Barge Rate'!N370&lt;&gt;"",'PNW Barge Rate'!N370,"")</f>
        <v/>
      </c>
    </row>
    <row r="346" spans="1:13" x14ac:dyDescent="0.3">
      <c r="A346" s="3" t="str">
        <f>IF('PNW Barge Rate'!A371 &lt;&gt;"",'PNW Barge Rate'!A371,"")</f>
        <v/>
      </c>
      <c r="B346" s="41" t="str">
        <f>IF('PNW Barge Rate'!B371 &lt;&gt;"", 'PNW Barge Rate'!B371,"")</f>
        <v/>
      </c>
      <c r="C346" s="41" t="str">
        <f>IF('PNW Barge Rate'!C371&lt;&gt;"",'PNW Barge Rate'!C371,"")</f>
        <v/>
      </c>
      <c r="D346" s="41" t="str">
        <f>IF('PNW Barge Rate'!D371&lt;&gt;"",'PNW Barge Rate'!D371,"")</f>
        <v/>
      </c>
      <c r="E346" s="41" t="str">
        <f>IF('PNW Barge Rate'!E371&lt;&gt;"",'PNW Barge Rate'!E371,"")</f>
        <v/>
      </c>
      <c r="F346" s="41" t="str">
        <f>IF('PNW Barge Rate'!F371&lt;&gt;"",'PNW Barge Rate'!F371,"")</f>
        <v/>
      </c>
      <c r="G346" s="41" t="str">
        <f>IF('PNW Barge Rate'!G371&lt;&gt;"",'PNW Barge Rate'!G371,"")</f>
        <v/>
      </c>
      <c r="H346" s="41" t="str">
        <f>IF('PNW Barge Rate'!H371&lt;&gt;"",'PNW Barge Rate'!H371,"")</f>
        <v/>
      </c>
      <c r="I346" s="41" t="str">
        <f>IF('PNW Barge Rate'!I371&lt;&gt;"",'PNW Barge Rate'!I371,"")</f>
        <v/>
      </c>
      <c r="J346" s="41" t="str">
        <f>IF('PNW Barge Rate'!J371&lt;&gt;"",'PNW Barge Rate'!J371,"")</f>
        <v/>
      </c>
      <c r="K346" s="41" t="str">
        <f>IF('PNW Barge Rate'!K371&lt;&gt;"",'PNW Barge Rate'!K371,"")</f>
        <v/>
      </c>
      <c r="L346" s="41" t="str">
        <f>IF('PNW Barge Rate'!L371&lt;&gt;"",'PNW Barge Rate'!L371,"")</f>
        <v/>
      </c>
      <c r="M346" s="41" t="str">
        <f>IF('PNW Barge Rate'!N371&lt;&gt;"",'PNW Barge Rate'!N371,"")</f>
        <v/>
      </c>
    </row>
    <row r="347" spans="1:13" x14ac:dyDescent="0.3">
      <c r="A347" s="3" t="str">
        <f>IF('PNW Barge Rate'!A372 &lt;&gt;"",'PNW Barge Rate'!A372,"")</f>
        <v/>
      </c>
      <c r="B347" s="41" t="str">
        <f>IF('PNW Barge Rate'!B372 &lt;&gt;"", 'PNW Barge Rate'!B372,"")</f>
        <v/>
      </c>
      <c r="C347" s="41" t="str">
        <f>IF('PNW Barge Rate'!C372&lt;&gt;"",'PNW Barge Rate'!C372,"")</f>
        <v/>
      </c>
      <c r="D347" s="41" t="str">
        <f>IF('PNW Barge Rate'!D372&lt;&gt;"",'PNW Barge Rate'!D372,"")</f>
        <v/>
      </c>
      <c r="E347" s="41" t="str">
        <f>IF('PNW Barge Rate'!E372&lt;&gt;"",'PNW Barge Rate'!E372,"")</f>
        <v/>
      </c>
      <c r="F347" s="41" t="str">
        <f>IF('PNW Barge Rate'!F372&lt;&gt;"",'PNW Barge Rate'!F372,"")</f>
        <v/>
      </c>
      <c r="G347" s="41" t="str">
        <f>IF('PNW Barge Rate'!G372&lt;&gt;"",'PNW Barge Rate'!G372,"")</f>
        <v/>
      </c>
      <c r="H347" s="41" t="str">
        <f>IF('PNW Barge Rate'!H372&lt;&gt;"",'PNW Barge Rate'!H372,"")</f>
        <v/>
      </c>
      <c r="I347" s="41" t="str">
        <f>IF('PNW Barge Rate'!I372&lt;&gt;"",'PNW Barge Rate'!I372,"")</f>
        <v/>
      </c>
      <c r="J347" s="41" t="str">
        <f>IF('PNW Barge Rate'!J372&lt;&gt;"",'PNW Barge Rate'!J372,"")</f>
        <v/>
      </c>
      <c r="K347" s="41" t="str">
        <f>IF('PNW Barge Rate'!K372&lt;&gt;"",'PNW Barge Rate'!K372,"")</f>
        <v/>
      </c>
      <c r="L347" s="41" t="str">
        <f>IF('PNW Barge Rate'!L372&lt;&gt;"",'PNW Barge Rate'!L372,"")</f>
        <v/>
      </c>
      <c r="M347" s="41" t="str">
        <f>IF('PNW Barge Rate'!N372&lt;&gt;"",'PNW Barge Rate'!N372,"")</f>
        <v/>
      </c>
    </row>
    <row r="348" spans="1:13" x14ac:dyDescent="0.3">
      <c r="A348" s="3" t="str">
        <f>IF('PNW Barge Rate'!A373 &lt;&gt;"",'PNW Barge Rate'!A373,"")</f>
        <v/>
      </c>
      <c r="B348" s="41" t="str">
        <f>IF('PNW Barge Rate'!B373 &lt;&gt;"", 'PNW Barge Rate'!B373,"")</f>
        <v/>
      </c>
      <c r="C348" s="41" t="str">
        <f>IF('PNW Barge Rate'!C373&lt;&gt;"",'PNW Barge Rate'!C373,"")</f>
        <v/>
      </c>
      <c r="D348" s="41" t="str">
        <f>IF('PNW Barge Rate'!D373&lt;&gt;"",'PNW Barge Rate'!D373,"")</f>
        <v/>
      </c>
      <c r="E348" s="41" t="str">
        <f>IF('PNW Barge Rate'!E373&lt;&gt;"",'PNW Barge Rate'!E373,"")</f>
        <v/>
      </c>
      <c r="F348" s="41" t="str">
        <f>IF('PNW Barge Rate'!F373&lt;&gt;"",'PNW Barge Rate'!F373,"")</f>
        <v/>
      </c>
      <c r="G348" s="41" t="str">
        <f>IF('PNW Barge Rate'!G373&lt;&gt;"",'PNW Barge Rate'!G373,"")</f>
        <v/>
      </c>
      <c r="H348" s="41" t="str">
        <f>IF('PNW Barge Rate'!H373&lt;&gt;"",'PNW Barge Rate'!H373,"")</f>
        <v/>
      </c>
      <c r="I348" s="41" t="str">
        <f>IF('PNW Barge Rate'!I373&lt;&gt;"",'PNW Barge Rate'!I373,"")</f>
        <v/>
      </c>
      <c r="J348" s="41" t="str">
        <f>IF('PNW Barge Rate'!J373&lt;&gt;"",'PNW Barge Rate'!J373,"")</f>
        <v/>
      </c>
      <c r="K348" s="41" t="str">
        <f>IF('PNW Barge Rate'!K373&lt;&gt;"",'PNW Barge Rate'!K373,"")</f>
        <v/>
      </c>
      <c r="L348" s="41" t="str">
        <f>IF('PNW Barge Rate'!L373&lt;&gt;"",'PNW Barge Rate'!L373,"")</f>
        <v/>
      </c>
      <c r="M348" s="41" t="str">
        <f>IF('PNW Barge Rate'!N373&lt;&gt;"",'PNW Barge Rate'!N373,"")</f>
        <v/>
      </c>
    </row>
    <row r="349" spans="1:13" x14ac:dyDescent="0.3">
      <c r="A349" s="3" t="str">
        <f>IF('PNW Barge Rate'!A374 &lt;&gt;"",'PNW Barge Rate'!A374,"")</f>
        <v/>
      </c>
      <c r="B349" s="41" t="str">
        <f>IF('PNW Barge Rate'!B374 &lt;&gt;"", 'PNW Barge Rate'!B374,"")</f>
        <v/>
      </c>
      <c r="C349" s="41" t="str">
        <f>IF('PNW Barge Rate'!C374&lt;&gt;"",'PNW Barge Rate'!C374,"")</f>
        <v/>
      </c>
      <c r="D349" s="41" t="str">
        <f>IF('PNW Barge Rate'!D374&lt;&gt;"",'PNW Barge Rate'!D374,"")</f>
        <v/>
      </c>
      <c r="E349" s="41" t="str">
        <f>IF('PNW Barge Rate'!E374&lt;&gt;"",'PNW Barge Rate'!E374,"")</f>
        <v/>
      </c>
      <c r="F349" s="41" t="str">
        <f>IF('PNW Barge Rate'!F374&lt;&gt;"",'PNW Barge Rate'!F374,"")</f>
        <v/>
      </c>
      <c r="G349" s="41" t="str">
        <f>IF('PNW Barge Rate'!G374&lt;&gt;"",'PNW Barge Rate'!G374,"")</f>
        <v/>
      </c>
      <c r="H349" s="41" t="str">
        <f>IF('PNW Barge Rate'!H374&lt;&gt;"",'PNW Barge Rate'!H374,"")</f>
        <v/>
      </c>
      <c r="I349" s="41" t="str">
        <f>IF('PNW Barge Rate'!I374&lt;&gt;"",'PNW Barge Rate'!I374,"")</f>
        <v/>
      </c>
      <c r="J349" s="41" t="str">
        <f>IF('PNW Barge Rate'!J374&lt;&gt;"",'PNW Barge Rate'!J374,"")</f>
        <v/>
      </c>
      <c r="K349" s="41" t="str">
        <f>IF('PNW Barge Rate'!K374&lt;&gt;"",'PNW Barge Rate'!K374,"")</f>
        <v/>
      </c>
      <c r="L349" s="41" t="str">
        <f>IF('PNW Barge Rate'!L374&lt;&gt;"",'PNW Barge Rate'!L374,"")</f>
        <v/>
      </c>
      <c r="M349" s="41" t="str">
        <f>IF('PNW Barge Rate'!N374&lt;&gt;"",'PNW Barge Rate'!N374,"")</f>
        <v/>
      </c>
    </row>
    <row r="350" spans="1:13" x14ac:dyDescent="0.3">
      <c r="A350" s="3" t="str">
        <f>IF('PNW Barge Rate'!A375 &lt;&gt;"",'PNW Barge Rate'!A375,"")</f>
        <v/>
      </c>
      <c r="B350" s="41" t="str">
        <f>IF('PNW Barge Rate'!B375 &lt;&gt;"", 'PNW Barge Rate'!B375,"")</f>
        <v/>
      </c>
      <c r="C350" s="41" t="str">
        <f>IF('PNW Barge Rate'!C375&lt;&gt;"",'PNW Barge Rate'!C375,"")</f>
        <v/>
      </c>
      <c r="D350" s="41" t="str">
        <f>IF('PNW Barge Rate'!D375&lt;&gt;"",'PNW Barge Rate'!D375,"")</f>
        <v/>
      </c>
      <c r="E350" s="41" t="str">
        <f>IF('PNW Barge Rate'!E375&lt;&gt;"",'PNW Barge Rate'!E375,"")</f>
        <v/>
      </c>
      <c r="F350" s="41" t="str">
        <f>IF('PNW Barge Rate'!F375&lt;&gt;"",'PNW Barge Rate'!F375,"")</f>
        <v/>
      </c>
      <c r="G350" s="41" t="str">
        <f>IF('PNW Barge Rate'!G375&lt;&gt;"",'PNW Barge Rate'!G375,"")</f>
        <v/>
      </c>
      <c r="H350" s="41" t="str">
        <f>IF('PNW Barge Rate'!H375&lt;&gt;"",'PNW Barge Rate'!H375,"")</f>
        <v/>
      </c>
      <c r="I350" s="41" t="str">
        <f>IF('PNW Barge Rate'!I375&lt;&gt;"",'PNW Barge Rate'!I375,"")</f>
        <v/>
      </c>
      <c r="J350" s="41" t="str">
        <f>IF('PNW Barge Rate'!J375&lt;&gt;"",'PNW Barge Rate'!J375,"")</f>
        <v/>
      </c>
      <c r="K350" s="41" t="str">
        <f>IF('PNW Barge Rate'!K375&lt;&gt;"",'PNW Barge Rate'!K375,"")</f>
        <v/>
      </c>
      <c r="L350" s="41" t="str">
        <f>IF('PNW Barge Rate'!L375&lt;&gt;"",'PNW Barge Rate'!L375,"")</f>
        <v/>
      </c>
      <c r="M350" s="41" t="str">
        <f>IF('PNW Barge Rate'!N375&lt;&gt;"",'PNW Barge Rate'!N375,"")</f>
        <v/>
      </c>
    </row>
    <row r="351" spans="1:13" x14ac:dyDescent="0.3">
      <c r="A351" s="3" t="str">
        <f>IF('PNW Barge Rate'!A376 &lt;&gt;"",'PNW Barge Rate'!A376,"")</f>
        <v/>
      </c>
      <c r="B351" s="41" t="str">
        <f>IF('PNW Barge Rate'!B376 &lt;&gt;"", 'PNW Barge Rate'!B376,"")</f>
        <v/>
      </c>
      <c r="C351" s="41" t="str">
        <f>IF('PNW Barge Rate'!C376&lt;&gt;"",'PNW Barge Rate'!C376,"")</f>
        <v/>
      </c>
      <c r="D351" s="41" t="str">
        <f>IF('PNW Barge Rate'!D376&lt;&gt;"",'PNW Barge Rate'!D376,"")</f>
        <v/>
      </c>
      <c r="E351" s="41" t="str">
        <f>IF('PNW Barge Rate'!E376&lt;&gt;"",'PNW Barge Rate'!E376,"")</f>
        <v/>
      </c>
      <c r="F351" s="41" t="str">
        <f>IF('PNW Barge Rate'!F376&lt;&gt;"",'PNW Barge Rate'!F376,"")</f>
        <v/>
      </c>
      <c r="G351" s="41" t="str">
        <f>IF('PNW Barge Rate'!G376&lt;&gt;"",'PNW Barge Rate'!G376,"")</f>
        <v/>
      </c>
      <c r="H351" s="41" t="str">
        <f>IF('PNW Barge Rate'!H376&lt;&gt;"",'PNW Barge Rate'!H376,"")</f>
        <v/>
      </c>
      <c r="I351" s="41" t="str">
        <f>IF('PNW Barge Rate'!I376&lt;&gt;"",'PNW Barge Rate'!I376,"")</f>
        <v/>
      </c>
      <c r="J351" s="41" t="str">
        <f>IF('PNW Barge Rate'!J376&lt;&gt;"",'PNW Barge Rate'!J376,"")</f>
        <v/>
      </c>
      <c r="K351" s="41" t="str">
        <f>IF('PNW Barge Rate'!K376&lt;&gt;"",'PNW Barge Rate'!K376,"")</f>
        <v/>
      </c>
      <c r="L351" s="41" t="str">
        <f>IF('PNW Barge Rate'!L376&lt;&gt;"",'PNW Barge Rate'!L376,"")</f>
        <v/>
      </c>
      <c r="M351" s="41" t="str">
        <f>IF('PNW Barge Rate'!N376&lt;&gt;"",'PNW Barge Rate'!N376,"")</f>
        <v/>
      </c>
    </row>
    <row r="352" spans="1:13" x14ac:dyDescent="0.3">
      <c r="A352" s="3" t="str">
        <f>IF('PNW Barge Rate'!A377 &lt;&gt;"",'PNW Barge Rate'!A377,"")</f>
        <v/>
      </c>
      <c r="B352" s="41" t="str">
        <f>IF('PNW Barge Rate'!B377 &lt;&gt;"", 'PNW Barge Rate'!B377,"")</f>
        <v/>
      </c>
      <c r="C352" s="41" t="str">
        <f>IF('PNW Barge Rate'!C377&lt;&gt;"",'PNW Barge Rate'!C377,"")</f>
        <v/>
      </c>
      <c r="D352" s="41" t="str">
        <f>IF('PNW Barge Rate'!D377&lt;&gt;"",'PNW Barge Rate'!D377,"")</f>
        <v/>
      </c>
      <c r="E352" s="41" t="str">
        <f>IF('PNW Barge Rate'!E377&lt;&gt;"",'PNW Barge Rate'!E377,"")</f>
        <v/>
      </c>
      <c r="F352" s="41" t="str">
        <f>IF('PNW Barge Rate'!F377&lt;&gt;"",'PNW Barge Rate'!F377,"")</f>
        <v/>
      </c>
      <c r="G352" s="41" t="str">
        <f>IF('PNW Barge Rate'!G377&lt;&gt;"",'PNW Barge Rate'!G377,"")</f>
        <v/>
      </c>
      <c r="H352" s="41" t="str">
        <f>IF('PNW Barge Rate'!H377&lt;&gt;"",'PNW Barge Rate'!H377,"")</f>
        <v/>
      </c>
      <c r="I352" s="41" t="str">
        <f>IF('PNW Barge Rate'!I377&lt;&gt;"",'PNW Barge Rate'!I377,"")</f>
        <v/>
      </c>
      <c r="J352" s="41" t="str">
        <f>IF('PNW Barge Rate'!J377&lt;&gt;"",'PNW Barge Rate'!J377,"")</f>
        <v/>
      </c>
      <c r="K352" s="41" t="str">
        <f>IF('PNW Barge Rate'!K377&lt;&gt;"",'PNW Barge Rate'!K377,"")</f>
        <v/>
      </c>
      <c r="L352" s="41" t="str">
        <f>IF('PNW Barge Rate'!L377&lt;&gt;"",'PNW Barge Rate'!L377,"")</f>
        <v/>
      </c>
      <c r="M352" s="41" t="str">
        <f>IF('PNW Barge Rate'!N377&lt;&gt;"",'PNW Barge Rate'!N377,"")</f>
        <v/>
      </c>
    </row>
    <row r="353" spans="1:13" x14ac:dyDescent="0.3">
      <c r="A353" s="3" t="str">
        <f>IF('PNW Barge Rate'!A378 &lt;&gt;"",'PNW Barge Rate'!A378,"")</f>
        <v/>
      </c>
      <c r="B353" s="41" t="str">
        <f>IF('PNW Barge Rate'!B378 &lt;&gt;"", 'PNW Barge Rate'!B378,"")</f>
        <v/>
      </c>
      <c r="C353" s="41" t="str">
        <f>IF('PNW Barge Rate'!C378&lt;&gt;"",'PNW Barge Rate'!C378,"")</f>
        <v/>
      </c>
      <c r="D353" s="41" t="str">
        <f>IF('PNW Barge Rate'!D378&lt;&gt;"",'PNW Barge Rate'!D378,"")</f>
        <v/>
      </c>
      <c r="E353" s="41" t="str">
        <f>IF('PNW Barge Rate'!E378&lt;&gt;"",'PNW Barge Rate'!E378,"")</f>
        <v/>
      </c>
      <c r="F353" s="41" t="str">
        <f>IF('PNW Barge Rate'!F378&lt;&gt;"",'PNW Barge Rate'!F378,"")</f>
        <v/>
      </c>
      <c r="G353" s="41" t="str">
        <f>IF('PNW Barge Rate'!G378&lt;&gt;"",'PNW Barge Rate'!G378,"")</f>
        <v/>
      </c>
      <c r="H353" s="41" t="str">
        <f>IF('PNW Barge Rate'!H378&lt;&gt;"",'PNW Barge Rate'!H378,"")</f>
        <v/>
      </c>
      <c r="I353" s="41" t="str">
        <f>IF('PNW Barge Rate'!I378&lt;&gt;"",'PNW Barge Rate'!I378,"")</f>
        <v/>
      </c>
      <c r="J353" s="41" t="str">
        <f>IF('PNW Barge Rate'!J378&lt;&gt;"",'PNW Barge Rate'!J378,"")</f>
        <v/>
      </c>
      <c r="K353" s="41" t="str">
        <f>IF('PNW Barge Rate'!K378&lt;&gt;"",'PNW Barge Rate'!K378,"")</f>
        <v/>
      </c>
      <c r="L353" s="41" t="str">
        <f>IF('PNW Barge Rate'!L378&lt;&gt;"",'PNW Barge Rate'!L378,"")</f>
        <v/>
      </c>
      <c r="M353" s="41" t="str">
        <f>IF('PNW Barge Rate'!N378&lt;&gt;"",'PNW Barge Rate'!N378,"")</f>
        <v/>
      </c>
    </row>
    <row r="354" spans="1:13" x14ac:dyDescent="0.3">
      <c r="A354" s="3" t="str">
        <f>IF('PNW Barge Rate'!A379 &lt;&gt;"",'PNW Barge Rate'!A379,"")</f>
        <v/>
      </c>
      <c r="B354" s="41" t="str">
        <f>IF('PNW Barge Rate'!B379 &lt;&gt;"", 'PNW Barge Rate'!B379,"")</f>
        <v/>
      </c>
      <c r="C354" s="41" t="str">
        <f>IF('PNW Barge Rate'!C379&lt;&gt;"",'PNW Barge Rate'!C379,"")</f>
        <v/>
      </c>
      <c r="D354" s="41" t="str">
        <f>IF('PNW Barge Rate'!D379&lt;&gt;"",'PNW Barge Rate'!D379,"")</f>
        <v/>
      </c>
      <c r="E354" s="41" t="str">
        <f>IF('PNW Barge Rate'!E379&lt;&gt;"",'PNW Barge Rate'!E379,"")</f>
        <v/>
      </c>
      <c r="F354" s="41" t="str">
        <f>IF('PNW Barge Rate'!F379&lt;&gt;"",'PNW Barge Rate'!F379,"")</f>
        <v/>
      </c>
      <c r="G354" s="41" t="str">
        <f>IF('PNW Barge Rate'!G379&lt;&gt;"",'PNW Barge Rate'!G379,"")</f>
        <v/>
      </c>
      <c r="H354" s="41" t="str">
        <f>IF('PNW Barge Rate'!H379&lt;&gt;"",'PNW Barge Rate'!H379,"")</f>
        <v/>
      </c>
      <c r="I354" s="41" t="str">
        <f>IF('PNW Barge Rate'!I379&lt;&gt;"",'PNW Barge Rate'!I379,"")</f>
        <v/>
      </c>
      <c r="J354" s="41" t="str">
        <f>IF('PNW Barge Rate'!J379&lt;&gt;"",'PNW Barge Rate'!J379,"")</f>
        <v/>
      </c>
      <c r="K354" s="41" t="str">
        <f>IF('PNW Barge Rate'!K379&lt;&gt;"",'PNW Barge Rate'!K379,"")</f>
        <v/>
      </c>
      <c r="L354" s="41" t="str">
        <f>IF('PNW Barge Rate'!L379&lt;&gt;"",'PNW Barge Rate'!L379,"")</f>
        <v/>
      </c>
      <c r="M354" s="41" t="str">
        <f>IF('PNW Barge Rate'!N379&lt;&gt;"",'PNW Barge Rate'!N379,"")</f>
        <v/>
      </c>
    </row>
    <row r="355" spans="1:13" x14ac:dyDescent="0.3">
      <c r="A355" s="3" t="str">
        <f>IF('PNW Barge Rate'!A380 &lt;&gt;"",'PNW Barge Rate'!A380,"")</f>
        <v/>
      </c>
      <c r="B355" s="41" t="str">
        <f>IF('PNW Barge Rate'!B380 &lt;&gt;"", 'PNW Barge Rate'!B380,"")</f>
        <v/>
      </c>
      <c r="C355" s="41" t="str">
        <f>IF('PNW Barge Rate'!C380&lt;&gt;"",'PNW Barge Rate'!C380,"")</f>
        <v/>
      </c>
      <c r="D355" s="41" t="str">
        <f>IF('PNW Barge Rate'!D380&lt;&gt;"",'PNW Barge Rate'!D380,"")</f>
        <v/>
      </c>
      <c r="E355" s="41" t="str">
        <f>IF('PNW Barge Rate'!E380&lt;&gt;"",'PNW Barge Rate'!E380,"")</f>
        <v/>
      </c>
      <c r="F355" s="41" t="str">
        <f>IF('PNW Barge Rate'!F380&lt;&gt;"",'PNW Barge Rate'!F380,"")</f>
        <v/>
      </c>
      <c r="G355" s="41" t="str">
        <f>IF('PNW Barge Rate'!G380&lt;&gt;"",'PNW Barge Rate'!G380,"")</f>
        <v/>
      </c>
      <c r="H355" s="41" t="str">
        <f>IF('PNW Barge Rate'!H380&lt;&gt;"",'PNW Barge Rate'!H380,"")</f>
        <v/>
      </c>
      <c r="I355" s="41" t="str">
        <f>IF('PNW Barge Rate'!I380&lt;&gt;"",'PNW Barge Rate'!I380,"")</f>
        <v/>
      </c>
      <c r="J355" s="41" t="str">
        <f>IF('PNW Barge Rate'!J380&lt;&gt;"",'PNW Barge Rate'!J380,"")</f>
        <v/>
      </c>
      <c r="K355" s="41" t="str">
        <f>IF('PNW Barge Rate'!K380&lt;&gt;"",'PNW Barge Rate'!K380,"")</f>
        <v/>
      </c>
      <c r="L355" s="41" t="str">
        <f>IF('PNW Barge Rate'!L380&lt;&gt;"",'PNW Barge Rate'!L380,"")</f>
        <v/>
      </c>
      <c r="M355" s="41" t="str">
        <f>IF('PNW Barge Rate'!N380&lt;&gt;"",'PNW Barge Rate'!N380,"")</f>
        <v/>
      </c>
    </row>
    <row r="356" spans="1:13" x14ac:dyDescent="0.3">
      <c r="A356" s="3" t="str">
        <f>IF('PNW Barge Rate'!A381 &lt;&gt;"",'PNW Barge Rate'!A381,"")</f>
        <v/>
      </c>
      <c r="B356" s="41" t="str">
        <f>IF('PNW Barge Rate'!B381 &lt;&gt;"", 'PNW Barge Rate'!B381,"")</f>
        <v/>
      </c>
      <c r="C356" s="41" t="str">
        <f>IF('PNW Barge Rate'!C381&lt;&gt;"",'PNW Barge Rate'!C381,"")</f>
        <v/>
      </c>
      <c r="D356" s="41" t="str">
        <f>IF('PNW Barge Rate'!D381&lt;&gt;"",'PNW Barge Rate'!D381,"")</f>
        <v/>
      </c>
      <c r="E356" s="41" t="str">
        <f>IF('PNW Barge Rate'!E381&lt;&gt;"",'PNW Barge Rate'!E381,"")</f>
        <v/>
      </c>
      <c r="F356" s="41" t="str">
        <f>IF('PNW Barge Rate'!F381&lt;&gt;"",'PNW Barge Rate'!F381,"")</f>
        <v/>
      </c>
      <c r="G356" s="41" t="str">
        <f>IF('PNW Barge Rate'!G381&lt;&gt;"",'PNW Barge Rate'!G381,"")</f>
        <v/>
      </c>
      <c r="H356" s="41" t="str">
        <f>IF('PNW Barge Rate'!H381&lt;&gt;"",'PNW Barge Rate'!H381,"")</f>
        <v/>
      </c>
      <c r="I356" s="41" t="str">
        <f>IF('PNW Barge Rate'!I381&lt;&gt;"",'PNW Barge Rate'!I381,"")</f>
        <v/>
      </c>
      <c r="J356" s="41" t="str">
        <f>IF('PNW Barge Rate'!J381&lt;&gt;"",'PNW Barge Rate'!J381,"")</f>
        <v/>
      </c>
      <c r="K356" s="41" t="str">
        <f>IF('PNW Barge Rate'!K381&lt;&gt;"",'PNW Barge Rate'!K381,"")</f>
        <v/>
      </c>
      <c r="L356" s="41" t="str">
        <f>IF('PNW Barge Rate'!L381&lt;&gt;"",'PNW Barge Rate'!L381,"")</f>
        <v/>
      </c>
      <c r="M356" s="41" t="str">
        <f>IF('PNW Barge Rate'!N381&lt;&gt;"",'PNW Barge Rate'!N381,"")</f>
        <v/>
      </c>
    </row>
    <row r="357" spans="1:13" x14ac:dyDescent="0.3">
      <c r="A357" s="3" t="str">
        <f>IF('PNW Barge Rate'!A382 &lt;&gt;"",'PNW Barge Rate'!A382,"")</f>
        <v/>
      </c>
      <c r="B357" s="41" t="str">
        <f>IF('PNW Barge Rate'!B382 &lt;&gt;"", 'PNW Barge Rate'!B382,"")</f>
        <v/>
      </c>
      <c r="C357" s="41" t="str">
        <f>IF('PNW Barge Rate'!C382&lt;&gt;"",'PNW Barge Rate'!C382,"")</f>
        <v/>
      </c>
      <c r="D357" s="41" t="str">
        <f>IF('PNW Barge Rate'!D382&lt;&gt;"",'PNW Barge Rate'!D382,"")</f>
        <v/>
      </c>
      <c r="E357" s="41" t="str">
        <f>IF('PNW Barge Rate'!E382&lt;&gt;"",'PNW Barge Rate'!E382,"")</f>
        <v/>
      </c>
      <c r="F357" s="41" t="str">
        <f>IF('PNW Barge Rate'!F382&lt;&gt;"",'PNW Barge Rate'!F382,"")</f>
        <v/>
      </c>
      <c r="G357" s="41" t="str">
        <f>IF('PNW Barge Rate'!G382&lt;&gt;"",'PNW Barge Rate'!G382,"")</f>
        <v/>
      </c>
      <c r="H357" s="41" t="str">
        <f>IF('PNW Barge Rate'!H382&lt;&gt;"",'PNW Barge Rate'!H382,"")</f>
        <v/>
      </c>
      <c r="I357" s="41" t="str">
        <f>IF('PNW Barge Rate'!I382&lt;&gt;"",'PNW Barge Rate'!I382,"")</f>
        <v/>
      </c>
      <c r="J357" s="41" t="str">
        <f>IF('PNW Barge Rate'!J382&lt;&gt;"",'PNW Barge Rate'!J382,"")</f>
        <v/>
      </c>
      <c r="K357" s="41" t="str">
        <f>IF('PNW Barge Rate'!K382&lt;&gt;"",'PNW Barge Rate'!K382,"")</f>
        <v/>
      </c>
      <c r="L357" s="41" t="str">
        <f>IF('PNW Barge Rate'!L382&lt;&gt;"",'PNW Barge Rate'!L382,"")</f>
        <v/>
      </c>
      <c r="M357" s="41" t="str">
        <f>IF('PNW Barge Rate'!N382&lt;&gt;"",'PNW Barge Rate'!N382,"")</f>
        <v/>
      </c>
    </row>
    <row r="358" spans="1:13" x14ac:dyDescent="0.3">
      <c r="A358" s="3" t="str">
        <f>IF('PNW Barge Rate'!A383 &lt;&gt;"",'PNW Barge Rate'!A383,"")</f>
        <v/>
      </c>
      <c r="B358" s="41" t="str">
        <f>IF('PNW Barge Rate'!B383 &lt;&gt;"", 'PNW Barge Rate'!B383,"")</f>
        <v/>
      </c>
      <c r="C358" s="41" t="str">
        <f>IF('PNW Barge Rate'!C383&lt;&gt;"",'PNW Barge Rate'!C383,"")</f>
        <v/>
      </c>
      <c r="D358" s="41" t="str">
        <f>IF('PNW Barge Rate'!D383&lt;&gt;"",'PNW Barge Rate'!D383,"")</f>
        <v/>
      </c>
      <c r="E358" s="41" t="str">
        <f>IF('PNW Barge Rate'!E383&lt;&gt;"",'PNW Barge Rate'!E383,"")</f>
        <v/>
      </c>
      <c r="F358" s="41" t="str">
        <f>IF('PNW Barge Rate'!F383&lt;&gt;"",'PNW Barge Rate'!F383,"")</f>
        <v/>
      </c>
      <c r="G358" s="41" t="str">
        <f>IF('PNW Barge Rate'!G383&lt;&gt;"",'PNW Barge Rate'!G383,"")</f>
        <v/>
      </c>
      <c r="H358" s="41" t="str">
        <f>IF('PNW Barge Rate'!H383&lt;&gt;"",'PNW Barge Rate'!H383,"")</f>
        <v/>
      </c>
      <c r="I358" s="41" t="str">
        <f>IF('PNW Barge Rate'!I383&lt;&gt;"",'PNW Barge Rate'!I383,"")</f>
        <v/>
      </c>
      <c r="J358" s="41" t="str">
        <f>IF('PNW Barge Rate'!J383&lt;&gt;"",'PNW Barge Rate'!J383,"")</f>
        <v/>
      </c>
      <c r="K358" s="41" t="str">
        <f>IF('PNW Barge Rate'!K383&lt;&gt;"",'PNW Barge Rate'!K383,"")</f>
        <v/>
      </c>
      <c r="L358" s="41" t="str">
        <f>IF('PNW Barge Rate'!L383&lt;&gt;"",'PNW Barge Rate'!L383,"")</f>
        <v/>
      </c>
      <c r="M358" s="41" t="str">
        <f>IF('PNW Barge Rate'!N383&lt;&gt;"",'PNW Barge Rate'!N383,"")</f>
        <v/>
      </c>
    </row>
    <row r="359" spans="1:13" x14ac:dyDescent="0.3">
      <c r="A359" s="3" t="str">
        <f>IF('PNW Barge Rate'!A384 &lt;&gt;"",'PNW Barge Rate'!A384,"")</f>
        <v/>
      </c>
      <c r="B359" s="41" t="str">
        <f>IF('PNW Barge Rate'!B384 &lt;&gt;"", 'PNW Barge Rate'!B384,"")</f>
        <v/>
      </c>
      <c r="C359" s="41" t="str">
        <f>IF('PNW Barge Rate'!C384&lt;&gt;"",'PNW Barge Rate'!C384,"")</f>
        <v/>
      </c>
      <c r="D359" s="41" t="str">
        <f>IF('PNW Barge Rate'!D384&lt;&gt;"",'PNW Barge Rate'!D384,"")</f>
        <v/>
      </c>
      <c r="E359" s="41" t="str">
        <f>IF('PNW Barge Rate'!E384&lt;&gt;"",'PNW Barge Rate'!E384,"")</f>
        <v/>
      </c>
      <c r="F359" s="41" t="str">
        <f>IF('PNW Barge Rate'!F384&lt;&gt;"",'PNW Barge Rate'!F384,"")</f>
        <v/>
      </c>
      <c r="G359" s="41" t="str">
        <f>IF('PNW Barge Rate'!G384&lt;&gt;"",'PNW Barge Rate'!G384,"")</f>
        <v/>
      </c>
      <c r="H359" s="41" t="str">
        <f>IF('PNW Barge Rate'!H384&lt;&gt;"",'PNW Barge Rate'!H384,"")</f>
        <v/>
      </c>
      <c r="I359" s="41" t="str">
        <f>IF('PNW Barge Rate'!I384&lt;&gt;"",'PNW Barge Rate'!I384,"")</f>
        <v/>
      </c>
      <c r="J359" s="41" t="str">
        <f>IF('PNW Barge Rate'!J384&lt;&gt;"",'PNW Barge Rate'!J384,"")</f>
        <v/>
      </c>
      <c r="K359" s="41" t="str">
        <f>IF('PNW Barge Rate'!K384&lt;&gt;"",'PNW Barge Rate'!K384,"")</f>
        <v/>
      </c>
      <c r="L359" s="41" t="str">
        <f>IF('PNW Barge Rate'!L384&lt;&gt;"",'PNW Barge Rate'!L384,"")</f>
        <v/>
      </c>
      <c r="M359" s="41" t="str">
        <f>IF('PNW Barge Rate'!N384&lt;&gt;"",'PNW Barge Rate'!N384,"")</f>
        <v/>
      </c>
    </row>
    <row r="360" spans="1:13" x14ac:dyDescent="0.3">
      <c r="A360" s="3" t="str">
        <f>IF('PNW Barge Rate'!A385 &lt;&gt;"",'PNW Barge Rate'!A385,"")</f>
        <v/>
      </c>
      <c r="B360" s="41" t="str">
        <f>IF('PNW Barge Rate'!B385 &lt;&gt;"", 'PNW Barge Rate'!B385,"")</f>
        <v/>
      </c>
      <c r="C360" s="41" t="str">
        <f>IF('PNW Barge Rate'!C385&lt;&gt;"",'PNW Barge Rate'!C385,"")</f>
        <v/>
      </c>
      <c r="D360" s="41" t="str">
        <f>IF('PNW Barge Rate'!D385&lt;&gt;"",'PNW Barge Rate'!D385,"")</f>
        <v/>
      </c>
      <c r="E360" s="41" t="str">
        <f>IF('PNW Barge Rate'!E385&lt;&gt;"",'PNW Barge Rate'!E385,"")</f>
        <v/>
      </c>
      <c r="F360" s="41" t="str">
        <f>IF('PNW Barge Rate'!F385&lt;&gt;"",'PNW Barge Rate'!F385,"")</f>
        <v/>
      </c>
      <c r="G360" s="41" t="str">
        <f>IF('PNW Barge Rate'!G385&lt;&gt;"",'PNW Barge Rate'!G385,"")</f>
        <v/>
      </c>
      <c r="H360" s="41" t="str">
        <f>IF('PNW Barge Rate'!H385&lt;&gt;"",'PNW Barge Rate'!H385,"")</f>
        <v/>
      </c>
      <c r="I360" s="41" t="str">
        <f>IF('PNW Barge Rate'!I385&lt;&gt;"",'PNW Barge Rate'!I385,"")</f>
        <v/>
      </c>
      <c r="J360" s="41" t="str">
        <f>IF('PNW Barge Rate'!J385&lt;&gt;"",'PNW Barge Rate'!J385,"")</f>
        <v/>
      </c>
      <c r="K360" s="41" t="str">
        <f>IF('PNW Barge Rate'!K385&lt;&gt;"",'PNW Barge Rate'!K385,"")</f>
        <v/>
      </c>
      <c r="L360" s="41" t="str">
        <f>IF('PNW Barge Rate'!L385&lt;&gt;"",'PNW Barge Rate'!L385,"")</f>
        <v/>
      </c>
      <c r="M360" s="41" t="str">
        <f>IF('PNW Barge Rate'!N385&lt;&gt;"",'PNW Barge Rate'!N385,"")</f>
        <v/>
      </c>
    </row>
    <row r="361" spans="1:13" x14ac:dyDescent="0.3">
      <c r="A361" s="3" t="str">
        <f>IF('PNW Barge Rate'!A386 &lt;&gt;"",'PNW Barge Rate'!A386,"")</f>
        <v/>
      </c>
      <c r="B361" s="41" t="str">
        <f>IF('PNW Barge Rate'!B386 &lt;&gt;"", 'PNW Barge Rate'!B386,"")</f>
        <v/>
      </c>
      <c r="C361" s="41" t="str">
        <f>IF('PNW Barge Rate'!C386&lt;&gt;"",'PNW Barge Rate'!C386,"")</f>
        <v/>
      </c>
      <c r="D361" s="41" t="str">
        <f>IF('PNW Barge Rate'!D386&lt;&gt;"",'PNW Barge Rate'!D386,"")</f>
        <v/>
      </c>
      <c r="E361" s="41" t="str">
        <f>IF('PNW Barge Rate'!E386&lt;&gt;"",'PNW Barge Rate'!E386,"")</f>
        <v/>
      </c>
      <c r="F361" s="41" t="str">
        <f>IF('PNW Barge Rate'!F386&lt;&gt;"",'PNW Barge Rate'!F386,"")</f>
        <v/>
      </c>
      <c r="G361" s="41" t="str">
        <f>IF('PNW Barge Rate'!G386&lt;&gt;"",'PNW Barge Rate'!G386,"")</f>
        <v/>
      </c>
      <c r="H361" s="41" t="str">
        <f>IF('PNW Barge Rate'!H386&lt;&gt;"",'PNW Barge Rate'!H386,"")</f>
        <v/>
      </c>
      <c r="I361" s="41" t="str">
        <f>IF('PNW Barge Rate'!I386&lt;&gt;"",'PNW Barge Rate'!I386,"")</f>
        <v/>
      </c>
      <c r="J361" s="41" t="str">
        <f>IF('PNW Barge Rate'!J386&lt;&gt;"",'PNW Barge Rate'!J386,"")</f>
        <v/>
      </c>
      <c r="K361" s="41" t="str">
        <f>IF('PNW Barge Rate'!K386&lt;&gt;"",'PNW Barge Rate'!K386,"")</f>
        <v/>
      </c>
      <c r="L361" s="41" t="str">
        <f>IF('PNW Barge Rate'!L386&lt;&gt;"",'PNW Barge Rate'!L386,"")</f>
        <v/>
      </c>
      <c r="M361" s="41" t="str">
        <f>IF('PNW Barge Rate'!N386&lt;&gt;"",'PNW Barge Rate'!N386,"")</f>
        <v/>
      </c>
    </row>
    <row r="362" spans="1:13" x14ac:dyDescent="0.3">
      <c r="A362" s="3" t="str">
        <f>IF('PNW Barge Rate'!A387 &lt;&gt;"",'PNW Barge Rate'!A387,"")</f>
        <v/>
      </c>
      <c r="B362" s="41" t="str">
        <f>IF('PNW Barge Rate'!B387 &lt;&gt;"", 'PNW Barge Rate'!B387,"")</f>
        <v/>
      </c>
      <c r="C362" s="41" t="str">
        <f>IF('PNW Barge Rate'!C387&lt;&gt;"",'PNW Barge Rate'!C387,"")</f>
        <v/>
      </c>
      <c r="D362" s="41" t="str">
        <f>IF('PNW Barge Rate'!D387&lt;&gt;"",'PNW Barge Rate'!D387,"")</f>
        <v/>
      </c>
      <c r="E362" s="41" t="str">
        <f>IF('PNW Barge Rate'!E387&lt;&gt;"",'PNW Barge Rate'!E387,"")</f>
        <v/>
      </c>
      <c r="F362" s="41" t="str">
        <f>IF('PNW Barge Rate'!F387&lt;&gt;"",'PNW Barge Rate'!F387,"")</f>
        <v/>
      </c>
      <c r="G362" s="41" t="str">
        <f>IF('PNW Barge Rate'!G387&lt;&gt;"",'PNW Barge Rate'!G387,"")</f>
        <v/>
      </c>
      <c r="H362" s="41" t="str">
        <f>IF('PNW Barge Rate'!H387&lt;&gt;"",'PNW Barge Rate'!H387,"")</f>
        <v/>
      </c>
      <c r="I362" s="41" t="str">
        <f>IF('PNW Barge Rate'!I387&lt;&gt;"",'PNW Barge Rate'!I387,"")</f>
        <v/>
      </c>
      <c r="J362" s="41" t="str">
        <f>IF('PNW Barge Rate'!J387&lt;&gt;"",'PNW Barge Rate'!J387,"")</f>
        <v/>
      </c>
      <c r="K362" s="41" t="str">
        <f>IF('PNW Barge Rate'!K387&lt;&gt;"",'PNW Barge Rate'!K387,"")</f>
        <v/>
      </c>
      <c r="L362" s="41" t="str">
        <f>IF('PNW Barge Rate'!L387&lt;&gt;"",'PNW Barge Rate'!L387,"")</f>
        <v/>
      </c>
      <c r="M362" s="41" t="str">
        <f>IF('PNW Barge Rate'!N387&lt;&gt;"",'PNW Barge Rate'!N387,"")</f>
        <v/>
      </c>
    </row>
    <row r="363" spans="1:13" x14ac:dyDescent="0.3">
      <c r="A363" s="3" t="str">
        <f>IF('PNW Barge Rate'!A388 &lt;&gt;"",'PNW Barge Rate'!A388,"")</f>
        <v/>
      </c>
      <c r="B363" s="41" t="str">
        <f>IF('PNW Barge Rate'!B388 &lt;&gt;"", 'PNW Barge Rate'!B388,"")</f>
        <v/>
      </c>
      <c r="C363" s="41" t="str">
        <f>IF('PNW Barge Rate'!C388&lt;&gt;"",'PNW Barge Rate'!C388,"")</f>
        <v/>
      </c>
      <c r="D363" s="41" t="str">
        <f>IF('PNW Barge Rate'!D388&lt;&gt;"",'PNW Barge Rate'!D388,"")</f>
        <v/>
      </c>
      <c r="E363" s="41" t="str">
        <f>IF('PNW Barge Rate'!E388&lt;&gt;"",'PNW Barge Rate'!E388,"")</f>
        <v/>
      </c>
      <c r="F363" s="41" t="str">
        <f>IF('PNW Barge Rate'!F388&lt;&gt;"",'PNW Barge Rate'!F388,"")</f>
        <v/>
      </c>
      <c r="G363" s="41" t="str">
        <f>IF('PNW Barge Rate'!G388&lt;&gt;"",'PNW Barge Rate'!G388,"")</f>
        <v/>
      </c>
      <c r="H363" s="41" t="str">
        <f>IF('PNW Barge Rate'!H388&lt;&gt;"",'PNW Barge Rate'!H388,"")</f>
        <v/>
      </c>
      <c r="I363" s="41" t="str">
        <f>IF('PNW Barge Rate'!I388&lt;&gt;"",'PNW Barge Rate'!I388,"")</f>
        <v/>
      </c>
      <c r="J363" s="41" t="str">
        <f>IF('PNW Barge Rate'!J388&lt;&gt;"",'PNW Barge Rate'!J388,"")</f>
        <v/>
      </c>
      <c r="K363" s="41" t="str">
        <f>IF('PNW Barge Rate'!K388&lt;&gt;"",'PNW Barge Rate'!K388,"")</f>
        <v/>
      </c>
      <c r="L363" s="41" t="str">
        <f>IF('PNW Barge Rate'!L388&lt;&gt;"",'PNW Barge Rate'!L388,"")</f>
        <v/>
      </c>
      <c r="M363" s="41" t="str">
        <f>IF('PNW Barge Rate'!N388&lt;&gt;"",'PNW Barge Rate'!N388,"")</f>
        <v/>
      </c>
    </row>
    <row r="364" spans="1:13" x14ac:dyDescent="0.3">
      <c r="A364" s="3" t="str">
        <f>IF('PNW Barge Rate'!A389 &lt;&gt;"",'PNW Barge Rate'!A389,"")</f>
        <v/>
      </c>
      <c r="B364" s="41" t="str">
        <f>IF('PNW Barge Rate'!B389 &lt;&gt;"", 'PNW Barge Rate'!B389,"")</f>
        <v/>
      </c>
      <c r="C364" s="41" t="str">
        <f>IF('PNW Barge Rate'!C389&lt;&gt;"",'PNW Barge Rate'!C389,"")</f>
        <v/>
      </c>
      <c r="D364" s="41" t="str">
        <f>IF('PNW Barge Rate'!D389&lt;&gt;"",'PNW Barge Rate'!D389,"")</f>
        <v/>
      </c>
      <c r="E364" s="41" t="str">
        <f>IF('PNW Barge Rate'!E389&lt;&gt;"",'PNW Barge Rate'!E389,"")</f>
        <v/>
      </c>
      <c r="F364" s="41" t="str">
        <f>IF('PNW Barge Rate'!F389&lt;&gt;"",'PNW Barge Rate'!F389,"")</f>
        <v/>
      </c>
      <c r="G364" s="41" t="str">
        <f>IF('PNW Barge Rate'!G389&lt;&gt;"",'PNW Barge Rate'!G389,"")</f>
        <v/>
      </c>
      <c r="H364" s="41" t="str">
        <f>IF('PNW Barge Rate'!H389&lt;&gt;"",'PNW Barge Rate'!H389,"")</f>
        <v/>
      </c>
      <c r="I364" s="41" t="str">
        <f>IF('PNW Barge Rate'!I389&lt;&gt;"",'PNW Barge Rate'!I389,"")</f>
        <v/>
      </c>
      <c r="J364" s="41" t="str">
        <f>IF('PNW Barge Rate'!J389&lt;&gt;"",'PNW Barge Rate'!J389,"")</f>
        <v/>
      </c>
      <c r="K364" s="41" t="str">
        <f>IF('PNW Barge Rate'!K389&lt;&gt;"",'PNW Barge Rate'!K389,"")</f>
        <v/>
      </c>
      <c r="L364" s="41" t="str">
        <f>IF('PNW Barge Rate'!L389&lt;&gt;"",'PNW Barge Rate'!L389,"")</f>
        <v/>
      </c>
      <c r="M364" s="41" t="str">
        <f>IF('PNW Barge Rate'!N389&lt;&gt;"",'PNW Barge Rate'!N389,"")</f>
        <v/>
      </c>
    </row>
    <row r="365" spans="1:13" x14ac:dyDescent="0.3">
      <c r="A365" s="3" t="str">
        <f>IF('PNW Barge Rate'!A390 &lt;&gt;"",'PNW Barge Rate'!A390,"")</f>
        <v/>
      </c>
      <c r="B365" s="41" t="str">
        <f>IF('PNW Barge Rate'!B390 &lt;&gt;"", 'PNW Barge Rate'!B390,"")</f>
        <v/>
      </c>
      <c r="C365" s="41" t="str">
        <f>IF('PNW Barge Rate'!C390&lt;&gt;"",'PNW Barge Rate'!C390,"")</f>
        <v/>
      </c>
      <c r="D365" s="41" t="str">
        <f>IF('PNW Barge Rate'!D390&lt;&gt;"",'PNW Barge Rate'!D390,"")</f>
        <v/>
      </c>
      <c r="E365" s="41" t="str">
        <f>IF('PNW Barge Rate'!E390&lt;&gt;"",'PNW Barge Rate'!E390,"")</f>
        <v/>
      </c>
      <c r="F365" s="41" t="str">
        <f>IF('PNW Barge Rate'!F390&lt;&gt;"",'PNW Barge Rate'!F390,"")</f>
        <v/>
      </c>
      <c r="G365" s="41" t="str">
        <f>IF('PNW Barge Rate'!G390&lt;&gt;"",'PNW Barge Rate'!G390,"")</f>
        <v/>
      </c>
      <c r="H365" s="41" t="str">
        <f>IF('PNW Barge Rate'!H390&lt;&gt;"",'PNW Barge Rate'!H390,"")</f>
        <v/>
      </c>
      <c r="I365" s="41" t="str">
        <f>IF('PNW Barge Rate'!I390&lt;&gt;"",'PNW Barge Rate'!I390,"")</f>
        <v/>
      </c>
      <c r="J365" s="41" t="str">
        <f>IF('PNW Barge Rate'!J390&lt;&gt;"",'PNW Barge Rate'!J390,"")</f>
        <v/>
      </c>
      <c r="K365" s="41" t="str">
        <f>IF('PNW Barge Rate'!K390&lt;&gt;"",'PNW Barge Rate'!K390,"")</f>
        <v/>
      </c>
      <c r="L365" s="41" t="str">
        <f>IF('PNW Barge Rate'!L390&lt;&gt;"",'PNW Barge Rate'!L390,"")</f>
        <v/>
      </c>
      <c r="M365" s="41" t="str">
        <f>IF('PNW Barge Rate'!N390&lt;&gt;"",'PNW Barge Rate'!N390,"")</f>
        <v/>
      </c>
    </row>
    <row r="366" spans="1:13" x14ac:dyDescent="0.3">
      <c r="A366" s="3" t="str">
        <f>IF('PNW Barge Rate'!A391 &lt;&gt;"",'PNW Barge Rate'!A391,"")</f>
        <v/>
      </c>
      <c r="B366" s="41" t="str">
        <f>IF('PNW Barge Rate'!B391 &lt;&gt;"", 'PNW Barge Rate'!B391,"")</f>
        <v/>
      </c>
      <c r="C366" s="41" t="str">
        <f>IF('PNW Barge Rate'!C391&lt;&gt;"",'PNW Barge Rate'!C391,"")</f>
        <v/>
      </c>
      <c r="D366" s="41" t="str">
        <f>IF('PNW Barge Rate'!D391&lt;&gt;"",'PNW Barge Rate'!D391,"")</f>
        <v/>
      </c>
      <c r="E366" s="41" t="str">
        <f>IF('PNW Barge Rate'!E391&lt;&gt;"",'PNW Barge Rate'!E391,"")</f>
        <v/>
      </c>
      <c r="F366" s="41" t="str">
        <f>IF('PNW Barge Rate'!F391&lt;&gt;"",'PNW Barge Rate'!F391,"")</f>
        <v/>
      </c>
      <c r="G366" s="41" t="str">
        <f>IF('PNW Barge Rate'!G391&lt;&gt;"",'PNW Barge Rate'!G391,"")</f>
        <v/>
      </c>
      <c r="H366" s="41" t="str">
        <f>IF('PNW Barge Rate'!H391&lt;&gt;"",'PNW Barge Rate'!H391,"")</f>
        <v/>
      </c>
      <c r="I366" s="41" t="str">
        <f>IF('PNW Barge Rate'!I391&lt;&gt;"",'PNW Barge Rate'!I391,"")</f>
        <v/>
      </c>
      <c r="J366" s="41" t="str">
        <f>IF('PNW Barge Rate'!J391&lt;&gt;"",'PNW Barge Rate'!J391,"")</f>
        <v/>
      </c>
      <c r="K366" s="41" t="str">
        <f>IF('PNW Barge Rate'!K391&lt;&gt;"",'PNW Barge Rate'!K391,"")</f>
        <v/>
      </c>
      <c r="L366" s="41" t="str">
        <f>IF('PNW Barge Rate'!L391&lt;&gt;"",'PNW Barge Rate'!L391,"")</f>
        <v/>
      </c>
      <c r="M366" s="41" t="str">
        <f>IF('PNW Barge Rate'!N391&lt;&gt;"",'PNW Barge Rate'!N391,"")</f>
        <v/>
      </c>
    </row>
    <row r="367" spans="1:13" x14ac:dyDescent="0.3">
      <c r="A367" s="3" t="str">
        <f>IF('PNW Barge Rate'!A392 &lt;&gt;"",'PNW Barge Rate'!A392,"")</f>
        <v/>
      </c>
      <c r="B367" s="41" t="str">
        <f>IF('PNW Barge Rate'!B392 &lt;&gt;"", 'PNW Barge Rate'!B392,"")</f>
        <v/>
      </c>
      <c r="C367" s="41" t="str">
        <f>IF('PNW Barge Rate'!C392&lt;&gt;"",'PNW Barge Rate'!C392,"")</f>
        <v/>
      </c>
      <c r="D367" s="41" t="str">
        <f>IF('PNW Barge Rate'!D392&lt;&gt;"",'PNW Barge Rate'!D392,"")</f>
        <v/>
      </c>
      <c r="E367" s="41" t="str">
        <f>IF('PNW Barge Rate'!E392&lt;&gt;"",'PNW Barge Rate'!E392,"")</f>
        <v/>
      </c>
      <c r="F367" s="41" t="str">
        <f>IF('PNW Barge Rate'!F392&lt;&gt;"",'PNW Barge Rate'!F392,"")</f>
        <v/>
      </c>
      <c r="G367" s="41" t="str">
        <f>IF('PNW Barge Rate'!G392&lt;&gt;"",'PNW Barge Rate'!G392,"")</f>
        <v/>
      </c>
      <c r="H367" s="41" t="str">
        <f>IF('PNW Barge Rate'!H392&lt;&gt;"",'PNW Barge Rate'!H392,"")</f>
        <v/>
      </c>
      <c r="I367" s="41" t="str">
        <f>IF('PNW Barge Rate'!I392&lt;&gt;"",'PNW Barge Rate'!I392,"")</f>
        <v/>
      </c>
      <c r="J367" s="41" t="str">
        <f>IF('PNW Barge Rate'!J392&lt;&gt;"",'PNW Barge Rate'!J392,"")</f>
        <v/>
      </c>
      <c r="K367" s="41" t="str">
        <f>IF('PNW Barge Rate'!K392&lt;&gt;"",'PNW Barge Rate'!K392,"")</f>
        <v/>
      </c>
      <c r="L367" s="41" t="str">
        <f>IF('PNW Barge Rate'!L392&lt;&gt;"",'PNW Barge Rate'!L392,"")</f>
        <v/>
      </c>
      <c r="M367" s="41" t="str">
        <f>IF('PNW Barge Rate'!N392&lt;&gt;"",'PNW Barge Rate'!N392,"")</f>
        <v/>
      </c>
    </row>
    <row r="368" spans="1:13" x14ac:dyDescent="0.3">
      <c r="A368" s="3" t="str">
        <f>IF('PNW Barge Rate'!A393 &lt;&gt;"",'PNW Barge Rate'!A393,"")</f>
        <v/>
      </c>
      <c r="B368" s="41" t="str">
        <f>IF('PNW Barge Rate'!B393 &lt;&gt;"", 'PNW Barge Rate'!B393,"")</f>
        <v/>
      </c>
      <c r="C368" s="41" t="str">
        <f>IF('PNW Barge Rate'!C393&lt;&gt;"",'PNW Barge Rate'!C393,"")</f>
        <v/>
      </c>
      <c r="D368" s="41" t="str">
        <f>IF('PNW Barge Rate'!D393&lt;&gt;"",'PNW Barge Rate'!D393,"")</f>
        <v/>
      </c>
      <c r="E368" s="41" t="str">
        <f>IF('PNW Barge Rate'!E393&lt;&gt;"",'PNW Barge Rate'!E393,"")</f>
        <v/>
      </c>
      <c r="F368" s="41" t="str">
        <f>IF('PNW Barge Rate'!F393&lt;&gt;"",'PNW Barge Rate'!F393,"")</f>
        <v/>
      </c>
      <c r="G368" s="41" t="str">
        <f>IF('PNW Barge Rate'!G393&lt;&gt;"",'PNW Barge Rate'!G393,"")</f>
        <v/>
      </c>
      <c r="H368" s="41" t="str">
        <f>IF('PNW Barge Rate'!H393&lt;&gt;"",'PNW Barge Rate'!H393,"")</f>
        <v/>
      </c>
      <c r="I368" s="41" t="str">
        <f>IF('PNW Barge Rate'!I393&lt;&gt;"",'PNW Barge Rate'!I393,"")</f>
        <v/>
      </c>
      <c r="J368" s="41" t="str">
        <f>IF('PNW Barge Rate'!J393&lt;&gt;"",'PNW Barge Rate'!J393,"")</f>
        <v/>
      </c>
      <c r="K368" s="41" t="str">
        <f>IF('PNW Barge Rate'!K393&lt;&gt;"",'PNW Barge Rate'!K393,"")</f>
        <v/>
      </c>
      <c r="L368" s="41" t="str">
        <f>IF('PNW Barge Rate'!L393&lt;&gt;"",'PNW Barge Rate'!L393,"")</f>
        <v/>
      </c>
      <c r="M368" s="41" t="str">
        <f>IF('PNW Barge Rate'!N393&lt;&gt;"",'PNW Barge Rate'!N393,"")</f>
        <v/>
      </c>
    </row>
    <row r="369" spans="1:13" x14ac:dyDescent="0.3">
      <c r="A369" s="3" t="str">
        <f>IF('PNW Barge Rate'!A394 &lt;&gt;"",'PNW Barge Rate'!A394,"")</f>
        <v/>
      </c>
      <c r="B369" s="41" t="str">
        <f>IF('PNW Barge Rate'!B394 &lt;&gt;"", 'PNW Barge Rate'!B394,"")</f>
        <v/>
      </c>
      <c r="C369" s="41" t="str">
        <f>IF('PNW Barge Rate'!C394&lt;&gt;"",'PNW Barge Rate'!C394,"")</f>
        <v/>
      </c>
      <c r="D369" s="41" t="str">
        <f>IF('PNW Barge Rate'!D394&lt;&gt;"",'PNW Barge Rate'!D394,"")</f>
        <v/>
      </c>
      <c r="E369" s="41" t="str">
        <f>IF('PNW Barge Rate'!E394&lt;&gt;"",'PNW Barge Rate'!E394,"")</f>
        <v/>
      </c>
      <c r="F369" s="41" t="str">
        <f>IF('PNW Barge Rate'!F394&lt;&gt;"",'PNW Barge Rate'!F394,"")</f>
        <v/>
      </c>
      <c r="G369" s="41" t="str">
        <f>IF('PNW Barge Rate'!G394&lt;&gt;"",'PNW Barge Rate'!G394,"")</f>
        <v/>
      </c>
      <c r="H369" s="41" t="str">
        <f>IF('PNW Barge Rate'!H394&lt;&gt;"",'PNW Barge Rate'!H394,"")</f>
        <v/>
      </c>
      <c r="I369" s="41" t="str">
        <f>IF('PNW Barge Rate'!I394&lt;&gt;"",'PNW Barge Rate'!I394,"")</f>
        <v/>
      </c>
      <c r="J369" s="41" t="str">
        <f>IF('PNW Barge Rate'!J394&lt;&gt;"",'PNW Barge Rate'!J394,"")</f>
        <v/>
      </c>
      <c r="K369" s="41" t="str">
        <f>IF('PNW Barge Rate'!K394&lt;&gt;"",'PNW Barge Rate'!K394,"")</f>
        <v/>
      </c>
      <c r="L369" s="41" t="str">
        <f>IF('PNW Barge Rate'!L394&lt;&gt;"",'PNW Barge Rate'!L394,"")</f>
        <v/>
      </c>
      <c r="M369" s="41" t="str">
        <f>IF('PNW Barge Rate'!N394&lt;&gt;"",'PNW Barge Rate'!N394,"")</f>
        <v/>
      </c>
    </row>
    <row r="370" spans="1:13" x14ac:dyDescent="0.3">
      <c r="A370" s="3" t="str">
        <f>IF('PNW Barge Rate'!A395 &lt;&gt;"",'PNW Barge Rate'!A395,"")</f>
        <v/>
      </c>
      <c r="B370" s="41" t="str">
        <f>IF('PNW Barge Rate'!B395 &lt;&gt;"", 'PNW Barge Rate'!B395,"")</f>
        <v/>
      </c>
      <c r="C370" s="41" t="str">
        <f>IF('PNW Barge Rate'!C395&lt;&gt;"",'PNW Barge Rate'!C395,"")</f>
        <v/>
      </c>
      <c r="D370" s="41" t="str">
        <f>IF('PNW Barge Rate'!D395&lt;&gt;"",'PNW Barge Rate'!D395,"")</f>
        <v/>
      </c>
      <c r="E370" s="41" t="str">
        <f>IF('PNW Barge Rate'!E395&lt;&gt;"",'PNW Barge Rate'!E395,"")</f>
        <v/>
      </c>
      <c r="F370" s="41" t="str">
        <f>IF('PNW Barge Rate'!F395&lt;&gt;"",'PNW Barge Rate'!F395,"")</f>
        <v/>
      </c>
      <c r="G370" s="41" t="str">
        <f>IF('PNW Barge Rate'!G395&lt;&gt;"",'PNW Barge Rate'!G395,"")</f>
        <v/>
      </c>
      <c r="H370" s="41" t="str">
        <f>IF('PNW Barge Rate'!H395&lt;&gt;"",'PNW Barge Rate'!H395,"")</f>
        <v/>
      </c>
      <c r="I370" s="41" t="str">
        <f>IF('PNW Barge Rate'!I395&lt;&gt;"",'PNW Barge Rate'!I395,"")</f>
        <v/>
      </c>
      <c r="J370" s="41" t="str">
        <f>IF('PNW Barge Rate'!J395&lt;&gt;"",'PNW Barge Rate'!J395,"")</f>
        <v/>
      </c>
      <c r="K370" s="41" t="str">
        <f>IF('PNW Barge Rate'!K395&lt;&gt;"",'PNW Barge Rate'!K395,"")</f>
        <v/>
      </c>
      <c r="L370" s="41" t="str">
        <f>IF('PNW Barge Rate'!L395&lt;&gt;"",'PNW Barge Rate'!L395,"")</f>
        <v/>
      </c>
      <c r="M370" s="41" t="str">
        <f>IF('PNW Barge Rate'!N395&lt;&gt;"",'PNW Barge Rate'!N395,"")</f>
        <v/>
      </c>
    </row>
    <row r="371" spans="1:13" x14ac:dyDescent="0.3">
      <c r="A371" s="3" t="str">
        <f>IF('PNW Barge Rate'!A396 &lt;&gt;"",'PNW Barge Rate'!A396,"")</f>
        <v/>
      </c>
      <c r="B371" s="41" t="str">
        <f>IF('PNW Barge Rate'!B396 &lt;&gt;"", 'PNW Barge Rate'!B396,"")</f>
        <v/>
      </c>
      <c r="C371" s="41" t="str">
        <f>IF('PNW Barge Rate'!C396&lt;&gt;"",'PNW Barge Rate'!C396,"")</f>
        <v/>
      </c>
      <c r="D371" s="41" t="str">
        <f>IF('PNW Barge Rate'!D396&lt;&gt;"",'PNW Barge Rate'!D396,"")</f>
        <v/>
      </c>
      <c r="E371" s="41" t="str">
        <f>IF('PNW Barge Rate'!E396&lt;&gt;"",'PNW Barge Rate'!E396,"")</f>
        <v/>
      </c>
      <c r="F371" s="41" t="str">
        <f>IF('PNW Barge Rate'!F396&lt;&gt;"",'PNW Barge Rate'!F396,"")</f>
        <v/>
      </c>
      <c r="G371" s="41" t="str">
        <f>IF('PNW Barge Rate'!G396&lt;&gt;"",'PNW Barge Rate'!G396,"")</f>
        <v/>
      </c>
      <c r="H371" s="41" t="str">
        <f>IF('PNW Barge Rate'!H396&lt;&gt;"",'PNW Barge Rate'!H396,"")</f>
        <v/>
      </c>
      <c r="I371" s="41" t="str">
        <f>IF('PNW Barge Rate'!I396&lt;&gt;"",'PNW Barge Rate'!I396,"")</f>
        <v/>
      </c>
      <c r="J371" s="41" t="str">
        <f>IF('PNW Barge Rate'!J396&lt;&gt;"",'PNW Barge Rate'!J396,"")</f>
        <v/>
      </c>
      <c r="K371" s="41" t="str">
        <f>IF('PNW Barge Rate'!K396&lt;&gt;"",'PNW Barge Rate'!K396,"")</f>
        <v/>
      </c>
      <c r="L371" s="41" t="str">
        <f>IF('PNW Barge Rate'!L396&lt;&gt;"",'PNW Barge Rate'!L396,"")</f>
        <v/>
      </c>
      <c r="M371" s="41" t="str">
        <f>IF('PNW Barge Rate'!N396&lt;&gt;"",'PNW Barge Rate'!N396,"")</f>
        <v/>
      </c>
    </row>
    <row r="372" spans="1:13" x14ac:dyDescent="0.3">
      <c r="A372" s="3" t="str">
        <f>IF('PNW Barge Rate'!A397 &lt;&gt;"",'PNW Barge Rate'!A397,"")</f>
        <v/>
      </c>
      <c r="B372" s="41" t="str">
        <f>IF('PNW Barge Rate'!B397 &lt;&gt;"", 'PNW Barge Rate'!B397,"")</f>
        <v/>
      </c>
      <c r="C372" s="41" t="str">
        <f>IF('PNW Barge Rate'!C397&lt;&gt;"",'PNW Barge Rate'!C397,"")</f>
        <v/>
      </c>
      <c r="D372" s="41" t="str">
        <f>IF('PNW Barge Rate'!D397&lt;&gt;"",'PNW Barge Rate'!D397,"")</f>
        <v/>
      </c>
      <c r="E372" s="41" t="str">
        <f>IF('PNW Barge Rate'!E397&lt;&gt;"",'PNW Barge Rate'!E397,"")</f>
        <v/>
      </c>
      <c r="F372" s="41" t="str">
        <f>IF('PNW Barge Rate'!F397&lt;&gt;"",'PNW Barge Rate'!F397,"")</f>
        <v/>
      </c>
      <c r="G372" s="41" t="str">
        <f>IF('PNW Barge Rate'!G397&lt;&gt;"",'PNW Barge Rate'!G397,"")</f>
        <v/>
      </c>
      <c r="H372" s="41" t="str">
        <f>IF('PNW Barge Rate'!H397&lt;&gt;"",'PNW Barge Rate'!H397,"")</f>
        <v/>
      </c>
      <c r="I372" s="41" t="str">
        <f>IF('PNW Barge Rate'!I397&lt;&gt;"",'PNW Barge Rate'!I397,"")</f>
        <v/>
      </c>
      <c r="J372" s="41" t="str">
        <f>IF('PNW Barge Rate'!J397&lt;&gt;"",'PNW Barge Rate'!J397,"")</f>
        <v/>
      </c>
      <c r="K372" s="41" t="str">
        <f>IF('PNW Barge Rate'!K397&lt;&gt;"",'PNW Barge Rate'!K397,"")</f>
        <v/>
      </c>
      <c r="L372" s="41" t="str">
        <f>IF('PNW Barge Rate'!L397&lt;&gt;"",'PNW Barge Rate'!L397,"")</f>
        <v/>
      </c>
      <c r="M372" s="41" t="str">
        <f>IF('PNW Barge Rate'!N397&lt;&gt;"",'PNW Barge Rate'!N397,"")</f>
        <v/>
      </c>
    </row>
    <row r="373" spans="1:13" x14ac:dyDescent="0.3">
      <c r="A373" s="3" t="str">
        <f>IF('PNW Barge Rate'!A398 &lt;&gt;"",'PNW Barge Rate'!A398,"")</f>
        <v/>
      </c>
      <c r="B373" s="41" t="str">
        <f>IF('PNW Barge Rate'!B398 &lt;&gt;"", 'PNW Barge Rate'!B398,"")</f>
        <v/>
      </c>
      <c r="C373" s="41" t="str">
        <f>IF('PNW Barge Rate'!C398&lt;&gt;"",'PNW Barge Rate'!C398,"")</f>
        <v/>
      </c>
      <c r="D373" s="41" t="str">
        <f>IF('PNW Barge Rate'!D398&lt;&gt;"",'PNW Barge Rate'!D398,"")</f>
        <v/>
      </c>
      <c r="E373" s="41" t="str">
        <f>IF('PNW Barge Rate'!E398&lt;&gt;"",'PNW Barge Rate'!E398,"")</f>
        <v/>
      </c>
      <c r="F373" s="41" t="str">
        <f>IF('PNW Barge Rate'!F398&lt;&gt;"",'PNW Barge Rate'!F398,"")</f>
        <v/>
      </c>
      <c r="G373" s="41" t="str">
        <f>IF('PNW Barge Rate'!G398&lt;&gt;"",'PNW Barge Rate'!G398,"")</f>
        <v/>
      </c>
      <c r="H373" s="41" t="str">
        <f>IF('PNW Barge Rate'!H398&lt;&gt;"",'PNW Barge Rate'!H398,"")</f>
        <v/>
      </c>
      <c r="I373" s="41" t="str">
        <f>IF('PNW Barge Rate'!I398&lt;&gt;"",'PNW Barge Rate'!I398,"")</f>
        <v/>
      </c>
      <c r="J373" s="41" t="str">
        <f>IF('PNW Barge Rate'!J398&lt;&gt;"",'PNW Barge Rate'!J398,"")</f>
        <v/>
      </c>
      <c r="K373" s="41" t="str">
        <f>IF('PNW Barge Rate'!K398&lt;&gt;"",'PNW Barge Rate'!K398,"")</f>
        <v/>
      </c>
      <c r="L373" s="41" t="str">
        <f>IF('PNW Barge Rate'!L398&lt;&gt;"",'PNW Barge Rate'!L398,"")</f>
        <v/>
      </c>
      <c r="M373" s="41" t="str">
        <f>IF('PNW Barge Rate'!N398&lt;&gt;"",'PNW Barge Rate'!N398,"")</f>
        <v/>
      </c>
    </row>
    <row r="374" spans="1:13" x14ac:dyDescent="0.3">
      <c r="A374" s="3" t="str">
        <f>IF('PNW Barge Rate'!A399 &lt;&gt;"",'PNW Barge Rate'!A399,"")</f>
        <v/>
      </c>
      <c r="B374" s="41" t="str">
        <f>IF('PNW Barge Rate'!B399 &lt;&gt;"", 'PNW Barge Rate'!B399,"")</f>
        <v/>
      </c>
      <c r="C374" s="41" t="str">
        <f>IF('PNW Barge Rate'!C399&lt;&gt;"",'PNW Barge Rate'!C399,"")</f>
        <v/>
      </c>
      <c r="D374" s="41" t="str">
        <f>IF('PNW Barge Rate'!D399&lt;&gt;"",'PNW Barge Rate'!D399,"")</f>
        <v/>
      </c>
      <c r="E374" s="41" t="str">
        <f>IF('PNW Barge Rate'!E399&lt;&gt;"",'PNW Barge Rate'!E399,"")</f>
        <v/>
      </c>
      <c r="F374" s="41" t="str">
        <f>IF('PNW Barge Rate'!F399&lt;&gt;"",'PNW Barge Rate'!F399,"")</f>
        <v/>
      </c>
      <c r="G374" s="41" t="str">
        <f>IF('PNW Barge Rate'!G399&lt;&gt;"",'PNW Barge Rate'!G399,"")</f>
        <v/>
      </c>
      <c r="H374" s="41" t="str">
        <f>IF('PNW Barge Rate'!H399&lt;&gt;"",'PNW Barge Rate'!H399,"")</f>
        <v/>
      </c>
      <c r="I374" s="41" t="str">
        <f>IF('PNW Barge Rate'!I399&lt;&gt;"",'PNW Barge Rate'!I399,"")</f>
        <v/>
      </c>
      <c r="J374" s="41" t="str">
        <f>IF('PNW Barge Rate'!J399&lt;&gt;"",'PNW Barge Rate'!J399,"")</f>
        <v/>
      </c>
      <c r="K374" s="41" t="str">
        <f>IF('PNW Barge Rate'!K399&lt;&gt;"",'PNW Barge Rate'!K399,"")</f>
        <v/>
      </c>
      <c r="L374" s="41" t="str">
        <f>IF('PNW Barge Rate'!L399&lt;&gt;"",'PNW Barge Rate'!L399,"")</f>
        <v/>
      </c>
      <c r="M374" s="41" t="str">
        <f>IF('PNW Barge Rate'!N399&lt;&gt;"",'PNW Barge Rate'!N399,"")</f>
        <v/>
      </c>
    </row>
    <row r="375" spans="1:13" x14ac:dyDescent="0.3">
      <c r="A375" s="3" t="str">
        <f>IF('PNW Barge Rate'!A400 &lt;&gt;"",'PNW Barge Rate'!A400,"")</f>
        <v/>
      </c>
      <c r="B375" s="41" t="str">
        <f>IF('PNW Barge Rate'!B400 &lt;&gt;"", 'PNW Barge Rate'!B400,"")</f>
        <v/>
      </c>
      <c r="C375" s="41" t="str">
        <f>IF('PNW Barge Rate'!C400&lt;&gt;"",'PNW Barge Rate'!C400,"")</f>
        <v/>
      </c>
      <c r="D375" s="41" t="str">
        <f>IF('PNW Barge Rate'!D400&lt;&gt;"",'PNW Barge Rate'!D400,"")</f>
        <v/>
      </c>
      <c r="E375" s="41" t="str">
        <f>IF('PNW Barge Rate'!E400&lt;&gt;"",'PNW Barge Rate'!E400,"")</f>
        <v/>
      </c>
      <c r="F375" s="41" t="str">
        <f>IF('PNW Barge Rate'!F400&lt;&gt;"",'PNW Barge Rate'!F400,"")</f>
        <v/>
      </c>
      <c r="G375" s="41" t="str">
        <f>IF('PNW Barge Rate'!G400&lt;&gt;"",'PNW Barge Rate'!G400,"")</f>
        <v/>
      </c>
      <c r="H375" s="41" t="str">
        <f>IF('PNW Barge Rate'!H400&lt;&gt;"",'PNW Barge Rate'!H400,"")</f>
        <v/>
      </c>
      <c r="I375" s="41" t="str">
        <f>IF('PNW Barge Rate'!I400&lt;&gt;"",'PNW Barge Rate'!I400,"")</f>
        <v/>
      </c>
      <c r="J375" s="41" t="str">
        <f>IF('PNW Barge Rate'!J400&lt;&gt;"",'PNW Barge Rate'!J400,"")</f>
        <v/>
      </c>
      <c r="K375" s="41" t="str">
        <f>IF('PNW Barge Rate'!K400&lt;&gt;"",'PNW Barge Rate'!K400,"")</f>
        <v/>
      </c>
      <c r="L375" s="41" t="str">
        <f>IF('PNW Barge Rate'!L400&lt;&gt;"",'PNW Barge Rate'!L400,"")</f>
        <v/>
      </c>
      <c r="M375" s="41" t="str">
        <f>IF('PNW Barge Rate'!N400&lt;&gt;"",'PNW Barge Rate'!N400,"")</f>
        <v/>
      </c>
    </row>
    <row r="376" spans="1:13" x14ac:dyDescent="0.3">
      <c r="A376" s="3" t="str">
        <f>IF('PNW Barge Rate'!A401 &lt;&gt;"",'PNW Barge Rate'!A401,"")</f>
        <v/>
      </c>
      <c r="B376" s="41" t="str">
        <f>IF('PNW Barge Rate'!B401 &lt;&gt;"", 'PNW Barge Rate'!B401,"")</f>
        <v/>
      </c>
      <c r="C376" s="41" t="str">
        <f>IF('PNW Barge Rate'!C401&lt;&gt;"",'PNW Barge Rate'!C401,"")</f>
        <v/>
      </c>
      <c r="D376" s="41" t="str">
        <f>IF('PNW Barge Rate'!D401&lt;&gt;"",'PNW Barge Rate'!D401,"")</f>
        <v/>
      </c>
      <c r="E376" s="41" t="str">
        <f>IF('PNW Barge Rate'!E401&lt;&gt;"",'PNW Barge Rate'!E401,"")</f>
        <v/>
      </c>
      <c r="F376" s="41" t="str">
        <f>IF('PNW Barge Rate'!F401&lt;&gt;"",'PNW Barge Rate'!F401,"")</f>
        <v/>
      </c>
      <c r="G376" s="41" t="str">
        <f>IF('PNW Barge Rate'!G401&lt;&gt;"",'PNW Barge Rate'!G401,"")</f>
        <v/>
      </c>
      <c r="H376" s="41" t="str">
        <f>IF('PNW Barge Rate'!H401&lt;&gt;"",'PNW Barge Rate'!H401,"")</f>
        <v/>
      </c>
      <c r="I376" s="41" t="str">
        <f>IF('PNW Barge Rate'!I401&lt;&gt;"",'PNW Barge Rate'!I401,"")</f>
        <v/>
      </c>
      <c r="J376" s="41" t="str">
        <f>IF('PNW Barge Rate'!J401&lt;&gt;"",'PNW Barge Rate'!J401,"")</f>
        <v/>
      </c>
      <c r="K376" s="41" t="str">
        <f>IF('PNW Barge Rate'!K401&lt;&gt;"",'PNW Barge Rate'!K401,"")</f>
        <v/>
      </c>
      <c r="L376" s="41" t="str">
        <f>IF('PNW Barge Rate'!L401&lt;&gt;"",'PNW Barge Rate'!L401,"")</f>
        <v/>
      </c>
      <c r="M376" s="41" t="str">
        <f>IF('PNW Barge Rate'!N401&lt;&gt;"",'PNW Barge Rate'!N401,"")</f>
        <v/>
      </c>
    </row>
    <row r="377" spans="1:13" x14ac:dyDescent="0.3">
      <c r="A377" s="3" t="str">
        <f>IF('PNW Barge Rate'!A402 &lt;&gt;"",'PNW Barge Rate'!A402,"")</f>
        <v/>
      </c>
      <c r="B377" s="41" t="str">
        <f>IF('PNW Barge Rate'!B402 &lt;&gt;"", 'PNW Barge Rate'!B402,"")</f>
        <v/>
      </c>
      <c r="C377" s="41" t="str">
        <f>IF('PNW Barge Rate'!C402&lt;&gt;"",'PNW Barge Rate'!C402,"")</f>
        <v/>
      </c>
      <c r="D377" s="41" t="str">
        <f>IF('PNW Barge Rate'!D402&lt;&gt;"",'PNW Barge Rate'!D402,"")</f>
        <v/>
      </c>
      <c r="E377" s="41" t="str">
        <f>IF('PNW Barge Rate'!E402&lt;&gt;"",'PNW Barge Rate'!E402,"")</f>
        <v/>
      </c>
      <c r="F377" s="41" t="str">
        <f>IF('PNW Barge Rate'!F402&lt;&gt;"",'PNW Barge Rate'!F402,"")</f>
        <v/>
      </c>
      <c r="G377" s="41" t="str">
        <f>IF('PNW Barge Rate'!G402&lt;&gt;"",'PNW Barge Rate'!G402,"")</f>
        <v/>
      </c>
      <c r="H377" s="41" t="str">
        <f>IF('PNW Barge Rate'!H402&lt;&gt;"",'PNW Barge Rate'!H402,"")</f>
        <v/>
      </c>
      <c r="I377" s="41" t="str">
        <f>IF('PNW Barge Rate'!I402&lt;&gt;"",'PNW Barge Rate'!I402,"")</f>
        <v/>
      </c>
      <c r="J377" s="41" t="str">
        <f>IF('PNW Barge Rate'!J402&lt;&gt;"",'PNW Barge Rate'!J402,"")</f>
        <v/>
      </c>
      <c r="K377" s="41" t="str">
        <f>IF('PNW Barge Rate'!K402&lt;&gt;"",'PNW Barge Rate'!K402,"")</f>
        <v/>
      </c>
      <c r="L377" s="41" t="str">
        <f>IF('PNW Barge Rate'!L402&lt;&gt;"",'PNW Barge Rate'!L402,"")</f>
        <v/>
      </c>
      <c r="M377" s="41" t="str">
        <f>IF('PNW Barge Rate'!N402&lt;&gt;"",'PNW Barge Rate'!N402,"")</f>
        <v/>
      </c>
    </row>
    <row r="378" spans="1:13" x14ac:dyDescent="0.3">
      <c r="A378" s="3" t="str">
        <f>IF('PNW Barge Rate'!A403 &lt;&gt;"",'PNW Barge Rate'!A403,"")</f>
        <v/>
      </c>
      <c r="B378" s="41" t="str">
        <f>IF('PNW Barge Rate'!B403 &lt;&gt;"", 'PNW Barge Rate'!B403,"")</f>
        <v/>
      </c>
      <c r="C378" s="41" t="str">
        <f>IF('PNW Barge Rate'!C403&lt;&gt;"",'PNW Barge Rate'!C403,"")</f>
        <v/>
      </c>
      <c r="D378" s="41" t="str">
        <f>IF('PNW Barge Rate'!D403&lt;&gt;"",'PNW Barge Rate'!D403,"")</f>
        <v/>
      </c>
      <c r="E378" s="41" t="str">
        <f>IF('PNW Barge Rate'!E403&lt;&gt;"",'PNW Barge Rate'!E403,"")</f>
        <v/>
      </c>
      <c r="F378" s="41" t="str">
        <f>IF('PNW Barge Rate'!F403&lt;&gt;"",'PNW Barge Rate'!F403,"")</f>
        <v/>
      </c>
      <c r="G378" s="41" t="str">
        <f>IF('PNW Barge Rate'!G403&lt;&gt;"",'PNW Barge Rate'!G403,"")</f>
        <v/>
      </c>
      <c r="H378" s="41" t="str">
        <f>IF('PNW Barge Rate'!H403&lt;&gt;"",'PNW Barge Rate'!H403,"")</f>
        <v/>
      </c>
      <c r="I378" s="41" t="str">
        <f>IF('PNW Barge Rate'!I403&lt;&gt;"",'PNW Barge Rate'!I403,"")</f>
        <v/>
      </c>
      <c r="J378" s="41" t="str">
        <f>IF('PNW Barge Rate'!J403&lt;&gt;"",'PNW Barge Rate'!J403,"")</f>
        <v/>
      </c>
      <c r="K378" s="41" t="str">
        <f>IF('PNW Barge Rate'!K403&lt;&gt;"",'PNW Barge Rate'!K403,"")</f>
        <v/>
      </c>
      <c r="L378" s="41" t="str">
        <f>IF('PNW Barge Rate'!L403&lt;&gt;"",'PNW Barge Rate'!L403,"")</f>
        <v/>
      </c>
      <c r="M378" s="41" t="str">
        <f>IF('PNW Barge Rate'!N403&lt;&gt;"",'PNW Barge Rate'!N403,"")</f>
        <v/>
      </c>
    </row>
    <row r="379" spans="1:13" x14ac:dyDescent="0.3">
      <c r="A379" s="3" t="str">
        <f>IF('PNW Barge Rate'!A404 &lt;&gt;"",'PNW Barge Rate'!A404,"")</f>
        <v/>
      </c>
      <c r="B379" s="41" t="str">
        <f>IF('PNW Barge Rate'!B404 &lt;&gt;"", 'PNW Barge Rate'!B404,"")</f>
        <v/>
      </c>
      <c r="C379" s="41" t="str">
        <f>IF('PNW Barge Rate'!C404&lt;&gt;"",'PNW Barge Rate'!C404,"")</f>
        <v/>
      </c>
      <c r="D379" s="41" t="str">
        <f>IF('PNW Barge Rate'!D404&lt;&gt;"",'PNW Barge Rate'!D404,"")</f>
        <v/>
      </c>
      <c r="E379" s="41" t="str">
        <f>IF('PNW Barge Rate'!E404&lt;&gt;"",'PNW Barge Rate'!E404,"")</f>
        <v/>
      </c>
      <c r="F379" s="41" t="str">
        <f>IF('PNW Barge Rate'!F404&lt;&gt;"",'PNW Barge Rate'!F404,"")</f>
        <v/>
      </c>
      <c r="G379" s="41" t="str">
        <f>IF('PNW Barge Rate'!G404&lt;&gt;"",'PNW Barge Rate'!G404,"")</f>
        <v/>
      </c>
      <c r="H379" s="41" t="str">
        <f>IF('PNW Barge Rate'!H404&lt;&gt;"",'PNW Barge Rate'!H404,"")</f>
        <v/>
      </c>
      <c r="I379" s="41" t="str">
        <f>IF('PNW Barge Rate'!I404&lt;&gt;"",'PNW Barge Rate'!I404,"")</f>
        <v/>
      </c>
      <c r="J379" s="41" t="str">
        <f>IF('PNW Barge Rate'!J404&lt;&gt;"",'PNW Barge Rate'!J404,"")</f>
        <v/>
      </c>
      <c r="K379" s="41" t="str">
        <f>IF('PNW Barge Rate'!K404&lt;&gt;"",'PNW Barge Rate'!K404,"")</f>
        <v/>
      </c>
      <c r="L379" s="41" t="str">
        <f>IF('PNW Barge Rate'!L404&lt;&gt;"",'PNW Barge Rate'!L404,"")</f>
        <v/>
      </c>
      <c r="M379" s="41" t="str">
        <f>IF('PNW Barge Rate'!N404&lt;&gt;"",'PNW Barge Rate'!N404,"")</f>
        <v/>
      </c>
    </row>
    <row r="380" spans="1:13" x14ac:dyDescent="0.3">
      <c r="A380" s="3" t="str">
        <f>IF('PNW Barge Rate'!A405 &lt;&gt;"",'PNW Barge Rate'!A405,"")</f>
        <v/>
      </c>
      <c r="B380" s="41" t="str">
        <f>IF('PNW Barge Rate'!B405 &lt;&gt;"", 'PNW Barge Rate'!B405,"")</f>
        <v/>
      </c>
      <c r="C380" s="41" t="str">
        <f>IF('PNW Barge Rate'!C405&lt;&gt;"",'PNW Barge Rate'!C405,"")</f>
        <v/>
      </c>
      <c r="D380" s="41" t="str">
        <f>IF('PNW Barge Rate'!D405&lt;&gt;"",'PNW Barge Rate'!D405,"")</f>
        <v/>
      </c>
      <c r="E380" s="41" t="str">
        <f>IF('PNW Barge Rate'!E405&lt;&gt;"",'PNW Barge Rate'!E405,"")</f>
        <v/>
      </c>
      <c r="F380" s="41" t="str">
        <f>IF('PNW Barge Rate'!F405&lt;&gt;"",'PNW Barge Rate'!F405,"")</f>
        <v/>
      </c>
      <c r="G380" s="41" t="str">
        <f>IF('PNW Barge Rate'!G405&lt;&gt;"",'PNW Barge Rate'!G405,"")</f>
        <v/>
      </c>
      <c r="H380" s="41" t="str">
        <f>IF('PNW Barge Rate'!H405&lt;&gt;"",'PNW Barge Rate'!H405,"")</f>
        <v/>
      </c>
      <c r="I380" s="41" t="str">
        <f>IF('PNW Barge Rate'!I405&lt;&gt;"",'PNW Barge Rate'!I405,"")</f>
        <v/>
      </c>
      <c r="J380" s="41" t="str">
        <f>IF('PNW Barge Rate'!J405&lt;&gt;"",'PNW Barge Rate'!J405,"")</f>
        <v/>
      </c>
      <c r="K380" s="41" t="str">
        <f>IF('PNW Barge Rate'!K405&lt;&gt;"",'PNW Barge Rate'!K405,"")</f>
        <v/>
      </c>
      <c r="L380" s="41" t="str">
        <f>IF('PNW Barge Rate'!L405&lt;&gt;"",'PNW Barge Rate'!L405,"")</f>
        <v/>
      </c>
      <c r="M380" s="41" t="str">
        <f>IF('PNW Barge Rate'!N405&lt;&gt;"",'PNW Barge Rate'!N405,"")</f>
        <v/>
      </c>
    </row>
    <row r="381" spans="1:13" x14ac:dyDescent="0.3">
      <c r="A381" s="3" t="str">
        <f>IF('PNW Barge Rate'!A406 &lt;&gt;"",'PNW Barge Rate'!A406,"")</f>
        <v/>
      </c>
      <c r="B381" s="41" t="str">
        <f>IF('PNW Barge Rate'!B406 &lt;&gt;"", 'PNW Barge Rate'!B406,"")</f>
        <v/>
      </c>
      <c r="C381" s="41" t="str">
        <f>IF('PNW Barge Rate'!C406&lt;&gt;"",'PNW Barge Rate'!C406,"")</f>
        <v/>
      </c>
      <c r="D381" s="41" t="str">
        <f>IF('PNW Barge Rate'!D406&lt;&gt;"",'PNW Barge Rate'!D406,"")</f>
        <v/>
      </c>
      <c r="E381" s="41" t="str">
        <f>IF('PNW Barge Rate'!E406&lt;&gt;"",'PNW Barge Rate'!E406,"")</f>
        <v/>
      </c>
      <c r="F381" s="41" t="str">
        <f>IF('PNW Barge Rate'!F406&lt;&gt;"",'PNW Barge Rate'!F406,"")</f>
        <v/>
      </c>
      <c r="G381" s="41" t="str">
        <f>IF('PNW Barge Rate'!G406&lt;&gt;"",'PNW Barge Rate'!G406,"")</f>
        <v/>
      </c>
      <c r="H381" s="41" t="str">
        <f>IF('PNW Barge Rate'!H406&lt;&gt;"",'PNW Barge Rate'!H406,"")</f>
        <v/>
      </c>
      <c r="I381" s="41" t="str">
        <f>IF('PNW Barge Rate'!I406&lt;&gt;"",'PNW Barge Rate'!I406,"")</f>
        <v/>
      </c>
      <c r="J381" s="41" t="str">
        <f>IF('PNW Barge Rate'!J406&lt;&gt;"",'PNW Barge Rate'!J406,"")</f>
        <v/>
      </c>
      <c r="K381" s="41" t="str">
        <f>IF('PNW Barge Rate'!K406&lt;&gt;"",'PNW Barge Rate'!K406,"")</f>
        <v/>
      </c>
      <c r="L381" s="41" t="str">
        <f>IF('PNW Barge Rate'!L406&lt;&gt;"",'PNW Barge Rate'!L406,"")</f>
        <v/>
      </c>
      <c r="M381" s="41" t="str">
        <f>IF('PNW Barge Rate'!N406&lt;&gt;"",'PNW Barge Rate'!N406,"")</f>
        <v/>
      </c>
    </row>
    <row r="382" spans="1:13" x14ac:dyDescent="0.3">
      <c r="A382" s="3" t="str">
        <f>IF('PNW Barge Rate'!A407 &lt;&gt;"",'PNW Barge Rate'!A407,"")</f>
        <v/>
      </c>
      <c r="B382" s="41" t="str">
        <f>IF('PNW Barge Rate'!B407 &lt;&gt;"", 'PNW Barge Rate'!B407,"")</f>
        <v/>
      </c>
      <c r="C382" s="41" t="str">
        <f>IF('PNW Barge Rate'!C407&lt;&gt;"",'PNW Barge Rate'!C407,"")</f>
        <v/>
      </c>
      <c r="D382" s="41" t="str">
        <f>IF('PNW Barge Rate'!D407&lt;&gt;"",'PNW Barge Rate'!D407,"")</f>
        <v/>
      </c>
      <c r="E382" s="41" t="str">
        <f>IF('PNW Barge Rate'!E407&lt;&gt;"",'PNW Barge Rate'!E407,"")</f>
        <v/>
      </c>
      <c r="F382" s="41" t="str">
        <f>IF('PNW Barge Rate'!F407&lt;&gt;"",'PNW Barge Rate'!F407,"")</f>
        <v/>
      </c>
      <c r="G382" s="41" t="str">
        <f>IF('PNW Barge Rate'!G407&lt;&gt;"",'PNW Barge Rate'!G407,"")</f>
        <v/>
      </c>
      <c r="H382" s="41" t="str">
        <f>IF('PNW Barge Rate'!H407&lt;&gt;"",'PNW Barge Rate'!H407,"")</f>
        <v/>
      </c>
      <c r="I382" s="41" t="str">
        <f>IF('PNW Barge Rate'!I407&lt;&gt;"",'PNW Barge Rate'!I407,"")</f>
        <v/>
      </c>
      <c r="J382" s="41" t="str">
        <f>IF('PNW Barge Rate'!J407&lt;&gt;"",'PNW Barge Rate'!J407,"")</f>
        <v/>
      </c>
      <c r="K382" s="41" t="str">
        <f>IF('PNW Barge Rate'!K407&lt;&gt;"",'PNW Barge Rate'!K407,"")</f>
        <v/>
      </c>
      <c r="L382" s="41" t="str">
        <f>IF('PNW Barge Rate'!L407&lt;&gt;"",'PNW Barge Rate'!L407,"")</f>
        <v/>
      </c>
      <c r="M382" s="41" t="str">
        <f>IF('PNW Barge Rate'!N407&lt;&gt;"",'PNW Barge Rate'!N407,"")</f>
        <v/>
      </c>
    </row>
    <row r="383" spans="1:13" x14ac:dyDescent="0.3">
      <c r="A383" s="3" t="str">
        <f>IF('PNW Barge Rate'!A408 &lt;&gt;"",'PNW Barge Rate'!A408,"")</f>
        <v/>
      </c>
      <c r="B383" s="41" t="str">
        <f>IF('PNW Barge Rate'!B408 &lt;&gt;"", 'PNW Barge Rate'!B408,"")</f>
        <v/>
      </c>
      <c r="C383" s="41" t="str">
        <f>IF('PNW Barge Rate'!C408&lt;&gt;"",'PNW Barge Rate'!C408,"")</f>
        <v/>
      </c>
      <c r="D383" s="41" t="str">
        <f>IF('PNW Barge Rate'!D408&lt;&gt;"",'PNW Barge Rate'!D408,"")</f>
        <v/>
      </c>
      <c r="E383" s="41" t="str">
        <f>IF('PNW Barge Rate'!E408&lt;&gt;"",'PNW Barge Rate'!E408,"")</f>
        <v/>
      </c>
      <c r="F383" s="41" t="str">
        <f>IF('PNW Barge Rate'!F408&lt;&gt;"",'PNW Barge Rate'!F408,"")</f>
        <v/>
      </c>
      <c r="G383" s="41" t="str">
        <f>IF('PNW Barge Rate'!G408&lt;&gt;"",'PNW Barge Rate'!G408,"")</f>
        <v/>
      </c>
      <c r="H383" s="41" t="str">
        <f>IF('PNW Barge Rate'!H408&lt;&gt;"",'PNW Barge Rate'!H408,"")</f>
        <v/>
      </c>
      <c r="I383" s="41" t="str">
        <f>IF('PNW Barge Rate'!I408&lt;&gt;"",'PNW Barge Rate'!I408,"")</f>
        <v/>
      </c>
      <c r="J383" s="41" t="str">
        <f>IF('PNW Barge Rate'!J408&lt;&gt;"",'PNW Barge Rate'!J408,"")</f>
        <v/>
      </c>
      <c r="K383" s="41" t="str">
        <f>IF('PNW Barge Rate'!K408&lt;&gt;"",'PNW Barge Rate'!K408,"")</f>
        <v/>
      </c>
      <c r="L383" s="41" t="str">
        <f>IF('PNW Barge Rate'!L408&lt;&gt;"",'PNW Barge Rate'!L408,"")</f>
        <v/>
      </c>
      <c r="M383" s="41" t="str">
        <f>IF('PNW Barge Rate'!N408&lt;&gt;"",'PNW Barge Rate'!N408,"")</f>
        <v/>
      </c>
    </row>
    <row r="384" spans="1:13" x14ac:dyDescent="0.3">
      <c r="A384" s="3" t="str">
        <f>IF('PNW Barge Rate'!A409 &lt;&gt;"",'PNW Barge Rate'!A409,"")</f>
        <v/>
      </c>
      <c r="B384" s="41" t="str">
        <f>IF('PNW Barge Rate'!B409 &lt;&gt;"", 'PNW Barge Rate'!B409,"")</f>
        <v/>
      </c>
      <c r="C384" s="41" t="str">
        <f>IF('PNW Barge Rate'!C409&lt;&gt;"",'PNW Barge Rate'!C409,"")</f>
        <v/>
      </c>
      <c r="D384" s="41" t="str">
        <f>IF('PNW Barge Rate'!D409&lt;&gt;"",'PNW Barge Rate'!D409,"")</f>
        <v/>
      </c>
      <c r="E384" s="41" t="str">
        <f>IF('PNW Barge Rate'!E409&lt;&gt;"",'PNW Barge Rate'!E409,"")</f>
        <v/>
      </c>
      <c r="F384" s="41" t="str">
        <f>IF('PNW Barge Rate'!F409&lt;&gt;"",'PNW Barge Rate'!F409,"")</f>
        <v/>
      </c>
      <c r="G384" s="41" t="str">
        <f>IF('PNW Barge Rate'!G409&lt;&gt;"",'PNW Barge Rate'!G409,"")</f>
        <v/>
      </c>
      <c r="H384" s="41" t="str">
        <f>IF('PNW Barge Rate'!H409&lt;&gt;"",'PNW Barge Rate'!H409,"")</f>
        <v/>
      </c>
      <c r="I384" s="41" t="str">
        <f>IF('PNW Barge Rate'!I409&lt;&gt;"",'PNW Barge Rate'!I409,"")</f>
        <v/>
      </c>
      <c r="J384" s="41" t="str">
        <f>IF('PNW Barge Rate'!J409&lt;&gt;"",'PNW Barge Rate'!J409,"")</f>
        <v/>
      </c>
      <c r="K384" s="41" t="str">
        <f>IF('PNW Barge Rate'!K409&lt;&gt;"",'PNW Barge Rate'!K409,"")</f>
        <v/>
      </c>
      <c r="L384" s="41" t="str">
        <f>IF('PNW Barge Rate'!L409&lt;&gt;"",'PNW Barge Rate'!L409,"")</f>
        <v/>
      </c>
      <c r="M384" s="41" t="str">
        <f>IF('PNW Barge Rate'!N409&lt;&gt;"",'PNW Barge Rate'!N409,"")</f>
        <v/>
      </c>
    </row>
    <row r="385" spans="1:13" x14ac:dyDescent="0.3">
      <c r="A385" s="3" t="str">
        <f>IF('PNW Barge Rate'!A410 &lt;&gt;"",'PNW Barge Rate'!A410,"")</f>
        <v/>
      </c>
      <c r="B385" s="41" t="str">
        <f>IF('PNW Barge Rate'!B410 &lt;&gt;"", 'PNW Barge Rate'!B410,"")</f>
        <v/>
      </c>
      <c r="C385" s="41" t="str">
        <f>IF('PNW Barge Rate'!C410&lt;&gt;"",'PNW Barge Rate'!C410,"")</f>
        <v/>
      </c>
      <c r="D385" s="41" t="str">
        <f>IF('PNW Barge Rate'!D410&lt;&gt;"",'PNW Barge Rate'!D410,"")</f>
        <v/>
      </c>
      <c r="E385" s="41" t="str">
        <f>IF('PNW Barge Rate'!E410&lt;&gt;"",'PNW Barge Rate'!E410,"")</f>
        <v/>
      </c>
      <c r="F385" s="41" t="str">
        <f>IF('PNW Barge Rate'!F410&lt;&gt;"",'PNW Barge Rate'!F410,"")</f>
        <v/>
      </c>
      <c r="G385" s="41" t="str">
        <f>IF('PNW Barge Rate'!G410&lt;&gt;"",'PNW Barge Rate'!G410,"")</f>
        <v/>
      </c>
      <c r="H385" s="41" t="str">
        <f>IF('PNW Barge Rate'!H410&lt;&gt;"",'PNW Barge Rate'!H410,"")</f>
        <v/>
      </c>
      <c r="I385" s="41" t="str">
        <f>IF('PNW Barge Rate'!I410&lt;&gt;"",'PNW Barge Rate'!I410,"")</f>
        <v/>
      </c>
      <c r="J385" s="41" t="str">
        <f>IF('PNW Barge Rate'!J410&lt;&gt;"",'PNW Barge Rate'!J410,"")</f>
        <v/>
      </c>
      <c r="K385" s="41" t="str">
        <f>IF('PNW Barge Rate'!K410&lt;&gt;"",'PNW Barge Rate'!K410,"")</f>
        <v/>
      </c>
      <c r="L385" s="41" t="str">
        <f>IF('PNW Barge Rate'!L410&lt;&gt;"",'PNW Barge Rate'!L410,"")</f>
        <v/>
      </c>
      <c r="M385" s="41" t="str">
        <f>IF('PNW Barge Rate'!N410&lt;&gt;"",'PNW Barge Rate'!N410,"")</f>
        <v/>
      </c>
    </row>
    <row r="386" spans="1:13" x14ac:dyDescent="0.3">
      <c r="A386" s="3" t="str">
        <f>IF('PNW Barge Rate'!A411 &lt;&gt;"",'PNW Barge Rate'!A411,"")</f>
        <v/>
      </c>
      <c r="B386" s="41" t="str">
        <f>IF('PNW Barge Rate'!B411 &lt;&gt;"", 'PNW Barge Rate'!B411,"")</f>
        <v/>
      </c>
      <c r="C386" s="41" t="str">
        <f>IF('PNW Barge Rate'!C411&lt;&gt;"",'PNW Barge Rate'!C411,"")</f>
        <v/>
      </c>
      <c r="D386" s="41" t="str">
        <f>IF('PNW Barge Rate'!D411&lt;&gt;"",'PNW Barge Rate'!D411,"")</f>
        <v/>
      </c>
      <c r="E386" s="41" t="str">
        <f>IF('PNW Barge Rate'!E411&lt;&gt;"",'PNW Barge Rate'!E411,"")</f>
        <v/>
      </c>
      <c r="F386" s="41" t="str">
        <f>IF('PNW Barge Rate'!F411&lt;&gt;"",'PNW Barge Rate'!F411,"")</f>
        <v/>
      </c>
      <c r="G386" s="41" t="str">
        <f>IF('PNW Barge Rate'!G411&lt;&gt;"",'PNW Barge Rate'!G411,"")</f>
        <v/>
      </c>
      <c r="H386" s="41" t="str">
        <f>IF('PNW Barge Rate'!H411&lt;&gt;"",'PNW Barge Rate'!H411,"")</f>
        <v/>
      </c>
      <c r="I386" s="41" t="str">
        <f>IF('PNW Barge Rate'!I411&lt;&gt;"",'PNW Barge Rate'!I411,"")</f>
        <v/>
      </c>
      <c r="J386" s="41" t="str">
        <f>IF('PNW Barge Rate'!J411&lt;&gt;"",'PNW Barge Rate'!J411,"")</f>
        <v/>
      </c>
      <c r="K386" s="41" t="str">
        <f>IF('PNW Barge Rate'!K411&lt;&gt;"",'PNW Barge Rate'!K411,"")</f>
        <v/>
      </c>
      <c r="L386" s="41" t="str">
        <f>IF('PNW Barge Rate'!L411&lt;&gt;"",'PNW Barge Rate'!L411,"")</f>
        <v/>
      </c>
      <c r="M386" s="41" t="str">
        <f>IF('PNW Barge Rate'!N411&lt;&gt;"",'PNW Barge Rate'!N411,"")</f>
        <v/>
      </c>
    </row>
    <row r="387" spans="1:13" x14ac:dyDescent="0.3">
      <c r="A387" s="3" t="str">
        <f>IF('PNW Barge Rate'!A412 &lt;&gt;"",'PNW Barge Rate'!A412,"")</f>
        <v/>
      </c>
      <c r="B387" s="41" t="str">
        <f>IF('PNW Barge Rate'!B412 &lt;&gt;"", 'PNW Barge Rate'!B412,"")</f>
        <v/>
      </c>
      <c r="C387" s="41" t="str">
        <f>IF('PNW Barge Rate'!C412&lt;&gt;"",'PNW Barge Rate'!C412,"")</f>
        <v/>
      </c>
      <c r="D387" s="41" t="str">
        <f>IF('PNW Barge Rate'!D412&lt;&gt;"",'PNW Barge Rate'!D412,"")</f>
        <v/>
      </c>
      <c r="E387" s="41" t="str">
        <f>IF('PNW Barge Rate'!E412&lt;&gt;"",'PNW Barge Rate'!E412,"")</f>
        <v/>
      </c>
      <c r="F387" s="41" t="str">
        <f>IF('PNW Barge Rate'!F412&lt;&gt;"",'PNW Barge Rate'!F412,"")</f>
        <v/>
      </c>
      <c r="G387" s="41" t="str">
        <f>IF('PNW Barge Rate'!G412&lt;&gt;"",'PNW Barge Rate'!G412,"")</f>
        <v/>
      </c>
      <c r="H387" s="41" t="str">
        <f>IF('PNW Barge Rate'!H412&lt;&gt;"",'PNW Barge Rate'!H412,"")</f>
        <v/>
      </c>
      <c r="I387" s="41" t="str">
        <f>IF('PNW Barge Rate'!I412&lt;&gt;"",'PNW Barge Rate'!I412,"")</f>
        <v/>
      </c>
      <c r="J387" s="41" t="str">
        <f>IF('PNW Barge Rate'!J412&lt;&gt;"",'PNW Barge Rate'!J412,"")</f>
        <v/>
      </c>
      <c r="K387" s="41" t="str">
        <f>IF('PNW Barge Rate'!K412&lt;&gt;"",'PNW Barge Rate'!K412,"")</f>
        <v/>
      </c>
      <c r="L387" s="41" t="str">
        <f>IF('PNW Barge Rate'!L412&lt;&gt;"",'PNW Barge Rate'!L412,"")</f>
        <v/>
      </c>
      <c r="M387" s="41" t="str">
        <f>IF('PNW Barge Rate'!N412&lt;&gt;"",'PNW Barge Rate'!N412,"")</f>
        <v/>
      </c>
    </row>
    <row r="388" spans="1:13" x14ac:dyDescent="0.3">
      <c r="A388" s="3" t="str">
        <f>IF('PNW Barge Rate'!A413 &lt;&gt;"",'PNW Barge Rate'!A413,"")</f>
        <v/>
      </c>
      <c r="B388" s="41" t="str">
        <f>IF('PNW Barge Rate'!B413 &lt;&gt;"", 'PNW Barge Rate'!B413,"")</f>
        <v/>
      </c>
      <c r="C388" s="41" t="str">
        <f>IF('PNW Barge Rate'!C413&lt;&gt;"",'PNW Barge Rate'!C413,"")</f>
        <v/>
      </c>
      <c r="D388" s="41" t="str">
        <f>IF('PNW Barge Rate'!D413&lt;&gt;"",'PNW Barge Rate'!D413,"")</f>
        <v/>
      </c>
      <c r="E388" s="41" t="str">
        <f>IF('PNW Barge Rate'!E413&lt;&gt;"",'PNW Barge Rate'!E413,"")</f>
        <v/>
      </c>
      <c r="F388" s="41" t="str">
        <f>IF('PNW Barge Rate'!F413&lt;&gt;"",'PNW Barge Rate'!F413,"")</f>
        <v/>
      </c>
      <c r="G388" s="41" t="str">
        <f>IF('PNW Barge Rate'!G413&lt;&gt;"",'PNW Barge Rate'!G413,"")</f>
        <v/>
      </c>
      <c r="H388" s="41" t="str">
        <f>IF('PNW Barge Rate'!H413&lt;&gt;"",'PNW Barge Rate'!H413,"")</f>
        <v/>
      </c>
      <c r="I388" s="41" t="str">
        <f>IF('PNW Barge Rate'!I413&lt;&gt;"",'PNW Barge Rate'!I413,"")</f>
        <v/>
      </c>
      <c r="J388" s="41" t="str">
        <f>IF('PNW Barge Rate'!J413&lt;&gt;"",'PNW Barge Rate'!J413,"")</f>
        <v/>
      </c>
      <c r="K388" s="41" t="str">
        <f>IF('PNW Barge Rate'!K413&lt;&gt;"",'PNW Barge Rate'!K413,"")</f>
        <v/>
      </c>
      <c r="L388" s="41" t="str">
        <f>IF('PNW Barge Rate'!L413&lt;&gt;"",'PNW Barge Rate'!L413,"")</f>
        <v/>
      </c>
      <c r="M388" s="41" t="str">
        <f>IF('PNW Barge Rate'!N413&lt;&gt;"",'PNW Barge Rate'!N413,"")</f>
        <v/>
      </c>
    </row>
    <row r="389" spans="1:13" x14ac:dyDescent="0.3">
      <c r="A389" s="3" t="str">
        <f>IF('PNW Barge Rate'!A414 &lt;&gt;"",'PNW Barge Rate'!A414,"")</f>
        <v/>
      </c>
      <c r="B389" s="41" t="str">
        <f>IF('PNW Barge Rate'!B414 &lt;&gt;"", 'PNW Barge Rate'!B414,"")</f>
        <v/>
      </c>
      <c r="C389" s="41" t="str">
        <f>IF('PNW Barge Rate'!C414&lt;&gt;"",'PNW Barge Rate'!C414,"")</f>
        <v/>
      </c>
      <c r="D389" s="41" t="str">
        <f>IF('PNW Barge Rate'!D414&lt;&gt;"",'PNW Barge Rate'!D414,"")</f>
        <v/>
      </c>
      <c r="E389" s="41" t="str">
        <f>IF('PNW Barge Rate'!E414&lt;&gt;"",'PNW Barge Rate'!E414,"")</f>
        <v/>
      </c>
      <c r="F389" s="41" t="str">
        <f>IF('PNW Barge Rate'!F414&lt;&gt;"",'PNW Barge Rate'!F414,"")</f>
        <v/>
      </c>
      <c r="G389" s="41" t="str">
        <f>IF('PNW Barge Rate'!G414&lt;&gt;"",'PNW Barge Rate'!G414,"")</f>
        <v/>
      </c>
      <c r="H389" s="41" t="str">
        <f>IF('PNW Barge Rate'!H414&lt;&gt;"",'PNW Barge Rate'!H414,"")</f>
        <v/>
      </c>
      <c r="I389" s="41" t="str">
        <f>IF('PNW Barge Rate'!I414&lt;&gt;"",'PNW Barge Rate'!I414,"")</f>
        <v/>
      </c>
      <c r="J389" s="41" t="str">
        <f>IF('PNW Barge Rate'!J414&lt;&gt;"",'PNW Barge Rate'!J414,"")</f>
        <v/>
      </c>
      <c r="K389" s="41" t="str">
        <f>IF('PNW Barge Rate'!K414&lt;&gt;"",'PNW Barge Rate'!K414,"")</f>
        <v/>
      </c>
      <c r="L389" s="41" t="str">
        <f>IF('PNW Barge Rate'!L414&lt;&gt;"",'PNW Barge Rate'!L414,"")</f>
        <v/>
      </c>
      <c r="M389" s="41" t="str">
        <f>IF('PNW Barge Rate'!N414&lt;&gt;"",'PNW Barge Rate'!N414,"")</f>
        <v/>
      </c>
    </row>
    <row r="390" spans="1:13" x14ac:dyDescent="0.3">
      <c r="A390" s="3" t="str">
        <f>IF('PNW Barge Rate'!A415 &lt;&gt;"",'PNW Barge Rate'!A415,"")</f>
        <v/>
      </c>
      <c r="B390" s="41" t="str">
        <f>IF('PNW Barge Rate'!B415 &lt;&gt;"", 'PNW Barge Rate'!B415,"")</f>
        <v/>
      </c>
      <c r="C390" s="41" t="str">
        <f>IF('PNW Barge Rate'!C415&lt;&gt;"",'PNW Barge Rate'!C415,"")</f>
        <v/>
      </c>
      <c r="D390" s="41" t="str">
        <f>IF('PNW Barge Rate'!D415&lt;&gt;"",'PNW Barge Rate'!D415,"")</f>
        <v/>
      </c>
      <c r="E390" s="41" t="str">
        <f>IF('PNW Barge Rate'!E415&lt;&gt;"",'PNW Barge Rate'!E415,"")</f>
        <v/>
      </c>
      <c r="F390" s="41" t="str">
        <f>IF('PNW Barge Rate'!F415&lt;&gt;"",'PNW Barge Rate'!F415,"")</f>
        <v/>
      </c>
      <c r="G390" s="41" t="str">
        <f>IF('PNW Barge Rate'!G415&lt;&gt;"",'PNW Barge Rate'!G415,"")</f>
        <v/>
      </c>
      <c r="H390" s="41" t="str">
        <f>IF('PNW Barge Rate'!H415&lt;&gt;"",'PNW Barge Rate'!H415,"")</f>
        <v/>
      </c>
      <c r="I390" s="41" t="str">
        <f>IF('PNW Barge Rate'!I415&lt;&gt;"",'PNW Barge Rate'!I415,"")</f>
        <v/>
      </c>
      <c r="J390" s="41" t="str">
        <f>IF('PNW Barge Rate'!J415&lt;&gt;"",'PNW Barge Rate'!J415,"")</f>
        <v/>
      </c>
      <c r="K390" s="41" t="str">
        <f>IF('PNW Barge Rate'!K415&lt;&gt;"",'PNW Barge Rate'!K415,"")</f>
        <v/>
      </c>
      <c r="L390" s="41" t="str">
        <f>IF('PNW Barge Rate'!L415&lt;&gt;"",'PNW Barge Rate'!L415,"")</f>
        <v/>
      </c>
      <c r="M390" s="41" t="str">
        <f>IF('PNW Barge Rate'!N415&lt;&gt;"",'PNW Barge Rate'!N415,"")</f>
        <v/>
      </c>
    </row>
    <row r="391" spans="1:13" x14ac:dyDescent="0.3">
      <c r="A391" s="3" t="str">
        <f>IF('PNW Barge Rate'!A416 &lt;&gt;"",'PNW Barge Rate'!A416,"")</f>
        <v/>
      </c>
      <c r="B391" s="41" t="str">
        <f>IF('PNW Barge Rate'!B416 &lt;&gt;"", 'PNW Barge Rate'!B416,"")</f>
        <v/>
      </c>
      <c r="C391" s="41" t="str">
        <f>IF('PNW Barge Rate'!C416&lt;&gt;"",'PNW Barge Rate'!C416,"")</f>
        <v/>
      </c>
      <c r="D391" s="41" t="str">
        <f>IF('PNW Barge Rate'!D416&lt;&gt;"",'PNW Barge Rate'!D416,"")</f>
        <v/>
      </c>
      <c r="E391" s="41" t="str">
        <f>IF('PNW Barge Rate'!E416&lt;&gt;"",'PNW Barge Rate'!E416,"")</f>
        <v/>
      </c>
      <c r="F391" s="41" t="str">
        <f>IF('PNW Barge Rate'!F416&lt;&gt;"",'PNW Barge Rate'!F416,"")</f>
        <v/>
      </c>
      <c r="G391" s="41" t="str">
        <f>IF('PNW Barge Rate'!G416&lt;&gt;"",'PNW Barge Rate'!G416,"")</f>
        <v/>
      </c>
      <c r="H391" s="41" t="str">
        <f>IF('PNW Barge Rate'!H416&lt;&gt;"",'PNW Barge Rate'!H416,"")</f>
        <v/>
      </c>
      <c r="I391" s="41" t="str">
        <f>IF('PNW Barge Rate'!I416&lt;&gt;"",'PNW Barge Rate'!I416,"")</f>
        <v/>
      </c>
      <c r="J391" s="41" t="str">
        <f>IF('PNW Barge Rate'!J416&lt;&gt;"",'PNW Barge Rate'!J416,"")</f>
        <v/>
      </c>
      <c r="K391" s="41" t="str">
        <f>IF('PNW Barge Rate'!K416&lt;&gt;"",'PNW Barge Rate'!K416,"")</f>
        <v/>
      </c>
      <c r="L391" s="41" t="str">
        <f>IF('PNW Barge Rate'!L416&lt;&gt;"",'PNW Barge Rate'!L416,"")</f>
        <v/>
      </c>
      <c r="M391" s="41" t="str">
        <f>IF('PNW Barge Rate'!N416&lt;&gt;"",'PNW Barge Rate'!N416,"")</f>
        <v/>
      </c>
    </row>
    <row r="392" spans="1:13" x14ac:dyDescent="0.3">
      <c r="A392" s="3" t="str">
        <f>IF('PNW Barge Rate'!A417 &lt;&gt;"",'PNW Barge Rate'!A417,"")</f>
        <v/>
      </c>
      <c r="B392" s="41" t="str">
        <f>IF('PNW Barge Rate'!B417 &lt;&gt;"", 'PNW Barge Rate'!B417,"")</f>
        <v/>
      </c>
      <c r="C392" s="41" t="str">
        <f>IF('PNW Barge Rate'!C417&lt;&gt;"",'PNW Barge Rate'!C417,"")</f>
        <v/>
      </c>
      <c r="D392" s="41" t="str">
        <f>IF('PNW Barge Rate'!D417&lt;&gt;"",'PNW Barge Rate'!D417,"")</f>
        <v/>
      </c>
      <c r="E392" s="41" t="str">
        <f>IF('PNW Barge Rate'!E417&lt;&gt;"",'PNW Barge Rate'!E417,"")</f>
        <v/>
      </c>
      <c r="F392" s="41" t="str">
        <f>IF('PNW Barge Rate'!F417&lt;&gt;"",'PNW Barge Rate'!F417,"")</f>
        <v/>
      </c>
      <c r="G392" s="41" t="str">
        <f>IF('PNW Barge Rate'!G417&lt;&gt;"",'PNW Barge Rate'!G417,"")</f>
        <v/>
      </c>
      <c r="H392" s="41" t="str">
        <f>IF('PNW Barge Rate'!H417&lt;&gt;"",'PNW Barge Rate'!H417,"")</f>
        <v/>
      </c>
      <c r="I392" s="41" t="str">
        <f>IF('PNW Barge Rate'!I417&lt;&gt;"",'PNW Barge Rate'!I417,"")</f>
        <v/>
      </c>
      <c r="J392" s="41" t="str">
        <f>IF('PNW Barge Rate'!J417&lt;&gt;"",'PNW Barge Rate'!J417,"")</f>
        <v/>
      </c>
      <c r="K392" s="41" t="str">
        <f>IF('PNW Barge Rate'!K417&lt;&gt;"",'PNW Barge Rate'!K417,"")</f>
        <v/>
      </c>
      <c r="L392" s="41" t="str">
        <f>IF('PNW Barge Rate'!L417&lt;&gt;"",'PNW Barge Rate'!L417,"")</f>
        <v/>
      </c>
      <c r="M392" s="41" t="str">
        <f>IF('PNW Barge Rate'!N417&lt;&gt;"",'PNW Barge Rate'!N417,"")</f>
        <v/>
      </c>
    </row>
    <row r="393" spans="1:13" x14ac:dyDescent="0.3">
      <c r="A393" s="3" t="str">
        <f>IF('PNW Barge Rate'!A418 &lt;&gt;"",'PNW Barge Rate'!A418,"")</f>
        <v/>
      </c>
      <c r="B393" s="41" t="str">
        <f>IF('PNW Barge Rate'!B418 &lt;&gt;"", 'PNW Barge Rate'!B418,"")</f>
        <v/>
      </c>
      <c r="C393" s="41" t="str">
        <f>IF('PNW Barge Rate'!C418&lt;&gt;"",'PNW Barge Rate'!C418,"")</f>
        <v/>
      </c>
      <c r="D393" s="41" t="str">
        <f>IF('PNW Barge Rate'!D418&lt;&gt;"",'PNW Barge Rate'!D418,"")</f>
        <v/>
      </c>
      <c r="E393" s="41" t="str">
        <f>IF('PNW Barge Rate'!E418&lt;&gt;"",'PNW Barge Rate'!E418,"")</f>
        <v/>
      </c>
      <c r="F393" s="41" t="str">
        <f>IF('PNW Barge Rate'!F418&lt;&gt;"",'PNW Barge Rate'!F418,"")</f>
        <v/>
      </c>
      <c r="G393" s="41" t="str">
        <f>IF('PNW Barge Rate'!G418&lt;&gt;"",'PNW Barge Rate'!G418,"")</f>
        <v/>
      </c>
      <c r="H393" s="41" t="str">
        <f>IF('PNW Barge Rate'!H418&lt;&gt;"",'PNW Barge Rate'!H418,"")</f>
        <v/>
      </c>
      <c r="I393" s="41" t="str">
        <f>IF('PNW Barge Rate'!I418&lt;&gt;"",'PNW Barge Rate'!I418,"")</f>
        <v/>
      </c>
      <c r="J393" s="41" t="str">
        <f>IF('PNW Barge Rate'!J418&lt;&gt;"",'PNW Barge Rate'!J418,"")</f>
        <v/>
      </c>
      <c r="K393" s="41" t="str">
        <f>IF('PNW Barge Rate'!K418&lt;&gt;"",'PNW Barge Rate'!K418,"")</f>
        <v/>
      </c>
      <c r="L393" s="41" t="str">
        <f>IF('PNW Barge Rate'!L418&lt;&gt;"",'PNW Barge Rate'!L418,"")</f>
        <v/>
      </c>
      <c r="M393" s="41" t="str">
        <f>IF('PNW Barge Rate'!N418&lt;&gt;"",'PNW Barge Rate'!N418,"")</f>
        <v/>
      </c>
    </row>
    <row r="394" spans="1:13" x14ac:dyDescent="0.3">
      <c r="A394" s="3" t="str">
        <f>IF('PNW Barge Rate'!A419 &lt;&gt;"",'PNW Barge Rate'!A419,"")</f>
        <v/>
      </c>
      <c r="B394" s="41" t="str">
        <f>IF('PNW Barge Rate'!B419 &lt;&gt;"", 'PNW Barge Rate'!B419,"")</f>
        <v/>
      </c>
      <c r="C394" s="41" t="str">
        <f>IF('PNW Barge Rate'!C419&lt;&gt;"",'PNW Barge Rate'!C419,"")</f>
        <v/>
      </c>
      <c r="D394" s="41" t="str">
        <f>IF('PNW Barge Rate'!D419&lt;&gt;"",'PNW Barge Rate'!D419,"")</f>
        <v/>
      </c>
      <c r="E394" s="41" t="str">
        <f>IF('PNW Barge Rate'!E419&lt;&gt;"",'PNW Barge Rate'!E419,"")</f>
        <v/>
      </c>
      <c r="F394" s="41" t="str">
        <f>IF('PNW Barge Rate'!F419&lt;&gt;"",'PNW Barge Rate'!F419,"")</f>
        <v/>
      </c>
      <c r="G394" s="41" t="str">
        <f>IF('PNW Barge Rate'!G419&lt;&gt;"",'PNW Barge Rate'!G419,"")</f>
        <v/>
      </c>
      <c r="H394" s="41" t="str">
        <f>IF('PNW Barge Rate'!H419&lt;&gt;"",'PNW Barge Rate'!H419,"")</f>
        <v/>
      </c>
      <c r="I394" s="41" t="str">
        <f>IF('PNW Barge Rate'!I419&lt;&gt;"",'PNW Barge Rate'!I419,"")</f>
        <v/>
      </c>
      <c r="J394" s="41" t="str">
        <f>IF('PNW Barge Rate'!J419&lt;&gt;"",'PNW Barge Rate'!J419,"")</f>
        <v/>
      </c>
      <c r="K394" s="41" t="str">
        <f>IF('PNW Barge Rate'!K419&lt;&gt;"",'PNW Barge Rate'!K419,"")</f>
        <v/>
      </c>
      <c r="L394" s="41" t="str">
        <f>IF('PNW Barge Rate'!L419&lt;&gt;"",'PNW Barge Rate'!L419,"")</f>
        <v/>
      </c>
      <c r="M394" s="41" t="str">
        <f>IF('PNW Barge Rate'!N419&lt;&gt;"",'PNW Barge Rate'!N419,"")</f>
        <v/>
      </c>
    </row>
    <row r="395" spans="1:13" x14ac:dyDescent="0.3">
      <c r="A395" s="3" t="str">
        <f>IF('PNW Barge Rate'!A420 &lt;&gt;"",'PNW Barge Rate'!A420,"")</f>
        <v/>
      </c>
      <c r="B395" s="41" t="str">
        <f>IF('PNW Barge Rate'!B420 &lt;&gt;"", 'PNW Barge Rate'!B420,"")</f>
        <v/>
      </c>
      <c r="C395" s="41" t="str">
        <f>IF('PNW Barge Rate'!C420&lt;&gt;"",'PNW Barge Rate'!C420,"")</f>
        <v/>
      </c>
      <c r="D395" s="41" t="str">
        <f>IF('PNW Barge Rate'!D420&lt;&gt;"",'PNW Barge Rate'!D420,"")</f>
        <v/>
      </c>
      <c r="E395" s="41" t="str">
        <f>IF('PNW Barge Rate'!E420&lt;&gt;"",'PNW Barge Rate'!E420,"")</f>
        <v/>
      </c>
      <c r="F395" s="41" t="str">
        <f>IF('PNW Barge Rate'!F420&lt;&gt;"",'PNW Barge Rate'!F420,"")</f>
        <v/>
      </c>
      <c r="G395" s="41" t="str">
        <f>IF('PNW Barge Rate'!G420&lt;&gt;"",'PNW Barge Rate'!G420,"")</f>
        <v/>
      </c>
      <c r="H395" s="41" t="str">
        <f>IF('PNW Barge Rate'!H420&lt;&gt;"",'PNW Barge Rate'!H420,"")</f>
        <v/>
      </c>
      <c r="I395" s="41" t="str">
        <f>IF('PNW Barge Rate'!I420&lt;&gt;"",'PNW Barge Rate'!I420,"")</f>
        <v/>
      </c>
      <c r="J395" s="41" t="str">
        <f>IF('PNW Barge Rate'!J420&lt;&gt;"",'PNW Barge Rate'!J420,"")</f>
        <v/>
      </c>
      <c r="K395" s="41" t="str">
        <f>IF('PNW Barge Rate'!K420&lt;&gt;"",'PNW Barge Rate'!K420,"")</f>
        <v/>
      </c>
      <c r="L395" s="41" t="str">
        <f>IF('PNW Barge Rate'!L420&lt;&gt;"",'PNW Barge Rate'!L420,"")</f>
        <v/>
      </c>
      <c r="M395" s="41" t="str">
        <f>IF('PNW Barge Rate'!N420&lt;&gt;"",'PNW Barge Rate'!N420,"")</f>
        <v/>
      </c>
    </row>
    <row r="396" spans="1:13" x14ac:dyDescent="0.3">
      <c r="A396" s="3" t="str">
        <f>IF('PNW Barge Rate'!A421 &lt;&gt;"",'PNW Barge Rate'!A421,"")</f>
        <v/>
      </c>
      <c r="B396" s="41" t="str">
        <f>IF('PNW Barge Rate'!B421 &lt;&gt;"", 'PNW Barge Rate'!B421,"")</f>
        <v/>
      </c>
      <c r="C396" s="41" t="str">
        <f>IF('PNW Barge Rate'!C421&lt;&gt;"",'PNW Barge Rate'!C421,"")</f>
        <v/>
      </c>
      <c r="D396" s="41" t="str">
        <f>IF('PNW Barge Rate'!D421&lt;&gt;"",'PNW Barge Rate'!D421,"")</f>
        <v/>
      </c>
      <c r="E396" s="41" t="str">
        <f>IF('PNW Barge Rate'!E421&lt;&gt;"",'PNW Barge Rate'!E421,"")</f>
        <v/>
      </c>
      <c r="F396" s="41" t="str">
        <f>IF('PNW Barge Rate'!F421&lt;&gt;"",'PNW Barge Rate'!F421,"")</f>
        <v/>
      </c>
      <c r="G396" s="41" t="str">
        <f>IF('PNW Barge Rate'!G421&lt;&gt;"",'PNW Barge Rate'!G421,"")</f>
        <v/>
      </c>
      <c r="H396" s="41" t="str">
        <f>IF('PNW Barge Rate'!H421&lt;&gt;"",'PNW Barge Rate'!H421,"")</f>
        <v/>
      </c>
      <c r="I396" s="41" t="str">
        <f>IF('PNW Barge Rate'!I421&lt;&gt;"",'PNW Barge Rate'!I421,"")</f>
        <v/>
      </c>
      <c r="J396" s="41" t="str">
        <f>IF('PNW Barge Rate'!J421&lt;&gt;"",'PNW Barge Rate'!J421,"")</f>
        <v/>
      </c>
      <c r="K396" s="41" t="str">
        <f>IF('PNW Barge Rate'!K421&lt;&gt;"",'PNW Barge Rate'!K421,"")</f>
        <v/>
      </c>
      <c r="L396" s="41" t="str">
        <f>IF('PNW Barge Rate'!L421&lt;&gt;"",'PNW Barge Rate'!L421,"")</f>
        <v/>
      </c>
      <c r="M396" s="41" t="str">
        <f>IF('PNW Barge Rate'!N421&lt;&gt;"",'PNW Barge Rate'!N421,"")</f>
        <v/>
      </c>
    </row>
    <row r="397" spans="1:13" x14ac:dyDescent="0.3">
      <c r="A397" s="3" t="str">
        <f>IF('PNW Barge Rate'!A422 &lt;&gt;"",'PNW Barge Rate'!A422,"")</f>
        <v/>
      </c>
      <c r="B397" s="41" t="str">
        <f>IF('PNW Barge Rate'!B422 &lt;&gt;"", 'PNW Barge Rate'!B422,"")</f>
        <v/>
      </c>
      <c r="C397" s="41" t="str">
        <f>IF('PNW Barge Rate'!C422&lt;&gt;"",'PNW Barge Rate'!C422,"")</f>
        <v/>
      </c>
      <c r="D397" s="41" t="str">
        <f>IF('PNW Barge Rate'!D422&lt;&gt;"",'PNW Barge Rate'!D422,"")</f>
        <v/>
      </c>
      <c r="E397" s="41" t="str">
        <f>IF('PNW Barge Rate'!E422&lt;&gt;"",'PNW Barge Rate'!E422,"")</f>
        <v/>
      </c>
      <c r="F397" s="41" t="str">
        <f>IF('PNW Barge Rate'!F422&lt;&gt;"",'PNW Barge Rate'!F422,"")</f>
        <v/>
      </c>
      <c r="G397" s="41" t="str">
        <f>IF('PNW Barge Rate'!G422&lt;&gt;"",'PNW Barge Rate'!G422,"")</f>
        <v/>
      </c>
      <c r="H397" s="41" t="str">
        <f>IF('PNW Barge Rate'!H422&lt;&gt;"",'PNW Barge Rate'!H422,"")</f>
        <v/>
      </c>
      <c r="I397" s="41" t="str">
        <f>IF('PNW Barge Rate'!I422&lt;&gt;"",'PNW Barge Rate'!I422,"")</f>
        <v/>
      </c>
      <c r="J397" s="41" t="str">
        <f>IF('PNW Barge Rate'!J422&lt;&gt;"",'PNW Barge Rate'!J422,"")</f>
        <v/>
      </c>
      <c r="K397" s="41" t="str">
        <f>IF('PNW Barge Rate'!K422&lt;&gt;"",'PNW Barge Rate'!K422,"")</f>
        <v/>
      </c>
      <c r="L397" s="41" t="str">
        <f>IF('PNW Barge Rate'!L422&lt;&gt;"",'PNW Barge Rate'!L422,"")</f>
        <v/>
      </c>
      <c r="M397" s="41" t="str">
        <f>IF('PNW Barge Rate'!N422&lt;&gt;"",'PNW Barge Rate'!N422,"")</f>
        <v/>
      </c>
    </row>
    <row r="398" spans="1:13" x14ac:dyDescent="0.3">
      <c r="A398" s="3" t="str">
        <f>IF('PNW Barge Rate'!A423 &lt;&gt;"",'PNW Barge Rate'!A423,"")</f>
        <v/>
      </c>
      <c r="B398" s="41" t="str">
        <f>IF('PNW Barge Rate'!B423 &lt;&gt;"", 'PNW Barge Rate'!B423,"")</f>
        <v/>
      </c>
      <c r="C398" s="41" t="str">
        <f>IF('PNW Barge Rate'!C423&lt;&gt;"",'PNW Barge Rate'!C423,"")</f>
        <v/>
      </c>
      <c r="D398" s="41" t="str">
        <f>IF('PNW Barge Rate'!D423&lt;&gt;"",'PNW Barge Rate'!D423,"")</f>
        <v/>
      </c>
      <c r="E398" s="41" t="str">
        <f>IF('PNW Barge Rate'!E423&lt;&gt;"",'PNW Barge Rate'!E423,"")</f>
        <v/>
      </c>
      <c r="F398" s="41" t="str">
        <f>IF('PNW Barge Rate'!F423&lt;&gt;"",'PNW Barge Rate'!F423,"")</f>
        <v/>
      </c>
      <c r="G398" s="41" t="str">
        <f>IF('PNW Barge Rate'!G423&lt;&gt;"",'PNW Barge Rate'!G423,"")</f>
        <v/>
      </c>
      <c r="H398" s="41" t="str">
        <f>IF('PNW Barge Rate'!H423&lt;&gt;"",'PNW Barge Rate'!H423,"")</f>
        <v/>
      </c>
      <c r="I398" s="41" t="str">
        <f>IF('PNW Barge Rate'!I423&lt;&gt;"",'PNW Barge Rate'!I423,"")</f>
        <v/>
      </c>
      <c r="J398" s="41" t="str">
        <f>IF('PNW Barge Rate'!J423&lt;&gt;"",'PNW Barge Rate'!J423,"")</f>
        <v/>
      </c>
      <c r="K398" s="41" t="str">
        <f>IF('PNW Barge Rate'!K423&lt;&gt;"",'PNW Barge Rate'!K423,"")</f>
        <v/>
      </c>
      <c r="L398" s="41" t="str">
        <f>IF('PNW Barge Rate'!L423&lt;&gt;"",'PNW Barge Rate'!L423,"")</f>
        <v/>
      </c>
      <c r="M398" s="41" t="str">
        <f>IF('PNW Barge Rate'!N423&lt;&gt;"",'PNW Barge Rate'!N423,"")</f>
        <v/>
      </c>
    </row>
    <row r="399" spans="1:13" x14ac:dyDescent="0.3">
      <c r="A399" s="3" t="str">
        <f>IF('PNW Barge Rate'!A424 &lt;&gt;"",'PNW Barge Rate'!A424,"")</f>
        <v/>
      </c>
      <c r="B399" s="41" t="str">
        <f>IF('PNW Barge Rate'!B424 &lt;&gt;"", 'PNW Barge Rate'!B424,"")</f>
        <v/>
      </c>
      <c r="C399" s="41" t="str">
        <f>IF('PNW Barge Rate'!C424&lt;&gt;"",'PNW Barge Rate'!C424,"")</f>
        <v/>
      </c>
      <c r="D399" s="41" t="str">
        <f>IF('PNW Barge Rate'!D424&lt;&gt;"",'PNW Barge Rate'!D424,"")</f>
        <v/>
      </c>
      <c r="E399" s="41" t="str">
        <f>IF('PNW Barge Rate'!E424&lt;&gt;"",'PNW Barge Rate'!E424,"")</f>
        <v/>
      </c>
      <c r="F399" s="41" t="str">
        <f>IF('PNW Barge Rate'!F424&lt;&gt;"",'PNW Barge Rate'!F424,"")</f>
        <v/>
      </c>
      <c r="G399" s="41" t="str">
        <f>IF('PNW Barge Rate'!G424&lt;&gt;"",'PNW Barge Rate'!G424,"")</f>
        <v/>
      </c>
      <c r="H399" s="41" t="str">
        <f>IF('PNW Barge Rate'!H424&lt;&gt;"",'PNW Barge Rate'!H424,"")</f>
        <v/>
      </c>
      <c r="I399" s="41" t="str">
        <f>IF('PNW Barge Rate'!I424&lt;&gt;"",'PNW Barge Rate'!I424,"")</f>
        <v/>
      </c>
      <c r="J399" s="41" t="str">
        <f>IF('PNW Barge Rate'!J424&lt;&gt;"",'PNW Barge Rate'!J424,"")</f>
        <v/>
      </c>
      <c r="K399" s="41" t="str">
        <f>IF('PNW Barge Rate'!K424&lt;&gt;"",'PNW Barge Rate'!K424,"")</f>
        <v/>
      </c>
      <c r="L399" s="41" t="str">
        <f>IF('PNW Barge Rate'!L424&lt;&gt;"",'PNW Barge Rate'!L424,"")</f>
        <v/>
      </c>
      <c r="M399" s="41" t="str">
        <f>IF('PNW Barge Rate'!N424&lt;&gt;"",'PNW Barge Rate'!N424,"")</f>
        <v/>
      </c>
    </row>
    <row r="400" spans="1:13" x14ac:dyDescent="0.3">
      <c r="A400" s="3" t="str">
        <f>IF('PNW Barge Rate'!A425 &lt;&gt;"",'PNW Barge Rate'!A425,"")</f>
        <v/>
      </c>
      <c r="B400" s="41" t="str">
        <f>IF('PNW Barge Rate'!B425 &lt;&gt;"", 'PNW Barge Rate'!B425,"")</f>
        <v/>
      </c>
      <c r="C400" s="41" t="str">
        <f>IF('PNW Barge Rate'!C425&lt;&gt;"",'PNW Barge Rate'!C425,"")</f>
        <v/>
      </c>
      <c r="D400" s="41" t="str">
        <f>IF('PNW Barge Rate'!D425&lt;&gt;"",'PNW Barge Rate'!D425,"")</f>
        <v/>
      </c>
      <c r="E400" s="41" t="str">
        <f>IF('PNW Barge Rate'!E425&lt;&gt;"",'PNW Barge Rate'!E425,"")</f>
        <v/>
      </c>
      <c r="F400" s="41" t="str">
        <f>IF('PNW Barge Rate'!F425&lt;&gt;"",'PNW Barge Rate'!F425,"")</f>
        <v/>
      </c>
      <c r="G400" s="41" t="str">
        <f>IF('PNW Barge Rate'!G425&lt;&gt;"",'PNW Barge Rate'!G425,"")</f>
        <v/>
      </c>
      <c r="H400" s="41" t="str">
        <f>IF('PNW Barge Rate'!H425&lt;&gt;"",'PNW Barge Rate'!H425,"")</f>
        <v/>
      </c>
      <c r="I400" s="41" t="str">
        <f>IF('PNW Barge Rate'!I425&lt;&gt;"",'PNW Barge Rate'!I425,"")</f>
        <v/>
      </c>
      <c r="J400" s="41" t="str">
        <f>IF('PNW Barge Rate'!J425&lt;&gt;"",'PNW Barge Rate'!J425,"")</f>
        <v/>
      </c>
      <c r="K400" s="41" t="str">
        <f>IF('PNW Barge Rate'!K425&lt;&gt;"",'PNW Barge Rate'!K425,"")</f>
        <v/>
      </c>
      <c r="L400" s="41" t="str">
        <f>IF('PNW Barge Rate'!L425&lt;&gt;"",'PNW Barge Rate'!L425,"")</f>
        <v/>
      </c>
      <c r="M400" s="41" t="str">
        <f>IF('PNW Barge Rate'!N425&lt;&gt;"",'PNW Barge Rate'!N425,"")</f>
        <v/>
      </c>
    </row>
    <row r="401" spans="1:13" x14ac:dyDescent="0.3">
      <c r="A401" s="3" t="str">
        <f>IF('PNW Barge Rate'!A426 &lt;&gt;"",'PNW Barge Rate'!A426,"")</f>
        <v/>
      </c>
      <c r="B401" s="41" t="str">
        <f>IF('PNW Barge Rate'!B426 &lt;&gt;"", 'PNW Barge Rate'!B426,"")</f>
        <v/>
      </c>
      <c r="C401" s="41" t="str">
        <f>IF('PNW Barge Rate'!C426&lt;&gt;"",'PNW Barge Rate'!C426,"")</f>
        <v/>
      </c>
      <c r="D401" s="41" t="str">
        <f>IF('PNW Barge Rate'!D426&lt;&gt;"",'PNW Barge Rate'!D426,"")</f>
        <v/>
      </c>
      <c r="E401" s="41" t="str">
        <f>IF('PNW Barge Rate'!E426&lt;&gt;"",'PNW Barge Rate'!E426,"")</f>
        <v/>
      </c>
      <c r="F401" s="41" t="str">
        <f>IF('PNW Barge Rate'!F426&lt;&gt;"",'PNW Barge Rate'!F426,"")</f>
        <v/>
      </c>
      <c r="G401" s="41" t="str">
        <f>IF('PNW Barge Rate'!G426&lt;&gt;"",'PNW Barge Rate'!G426,"")</f>
        <v/>
      </c>
      <c r="H401" s="41" t="str">
        <f>IF('PNW Barge Rate'!H426&lt;&gt;"",'PNW Barge Rate'!H426,"")</f>
        <v/>
      </c>
      <c r="I401" s="41" t="str">
        <f>IF('PNW Barge Rate'!I426&lt;&gt;"",'PNW Barge Rate'!I426,"")</f>
        <v/>
      </c>
      <c r="J401" s="41" t="str">
        <f>IF('PNW Barge Rate'!J426&lt;&gt;"",'PNW Barge Rate'!J426,"")</f>
        <v/>
      </c>
      <c r="K401" s="41" t="str">
        <f>IF('PNW Barge Rate'!K426&lt;&gt;"",'PNW Barge Rate'!K426,"")</f>
        <v/>
      </c>
      <c r="L401" s="41" t="str">
        <f>IF('PNW Barge Rate'!L426&lt;&gt;"",'PNW Barge Rate'!L426,"")</f>
        <v/>
      </c>
      <c r="M401" s="41" t="str">
        <f>IF('PNW Barge Rate'!N426&lt;&gt;"",'PNW Barge Rate'!N426,"")</f>
        <v/>
      </c>
    </row>
    <row r="402" spans="1:13" x14ac:dyDescent="0.3">
      <c r="A402" s="3" t="str">
        <f>IF('PNW Barge Rate'!A427 &lt;&gt;"",'PNW Barge Rate'!A427,"")</f>
        <v/>
      </c>
      <c r="B402" s="41" t="str">
        <f>IF('PNW Barge Rate'!B427 &lt;&gt;"", 'PNW Barge Rate'!B427,"")</f>
        <v/>
      </c>
      <c r="C402" s="41" t="str">
        <f>IF('PNW Barge Rate'!C427&lt;&gt;"",'PNW Barge Rate'!C427,"")</f>
        <v/>
      </c>
      <c r="D402" s="41" t="str">
        <f>IF('PNW Barge Rate'!D427&lt;&gt;"",'PNW Barge Rate'!D427,"")</f>
        <v/>
      </c>
      <c r="E402" s="41" t="str">
        <f>IF('PNW Barge Rate'!E427&lt;&gt;"",'PNW Barge Rate'!E427,"")</f>
        <v/>
      </c>
      <c r="F402" s="41" t="str">
        <f>IF('PNW Barge Rate'!F427&lt;&gt;"",'PNW Barge Rate'!F427,"")</f>
        <v/>
      </c>
      <c r="G402" s="41" t="str">
        <f>IF('PNW Barge Rate'!G427&lt;&gt;"",'PNW Barge Rate'!G427,"")</f>
        <v/>
      </c>
      <c r="H402" s="41" t="str">
        <f>IF('PNW Barge Rate'!H427&lt;&gt;"",'PNW Barge Rate'!H427,"")</f>
        <v/>
      </c>
      <c r="I402" s="41" t="str">
        <f>IF('PNW Barge Rate'!I427&lt;&gt;"",'PNW Barge Rate'!I427,"")</f>
        <v/>
      </c>
      <c r="J402" s="41" t="str">
        <f>IF('PNW Barge Rate'!J427&lt;&gt;"",'PNW Barge Rate'!J427,"")</f>
        <v/>
      </c>
      <c r="K402" s="41" t="str">
        <f>IF('PNW Barge Rate'!K427&lt;&gt;"",'PNW Barge Rate'!K427,"")</f>
        <v/>
      </c>
      <c r="L402" s="41" t="str">
        <f>IF('PNW Barge Rate'!L427&lt;&gt;"",'PNW Barge Rate'!L427,"")</f>
        <v/>
      </c>
      <c r="M402" s="41" t="str">
        <f>IF('PNW Barge Rate'!N427&lt;&gt;"",'PNW Barge Rate'!N427,"")</f>
        <v/>
      </c>
    </row>
    <row r="403" spans="1:13" x14ac:dyDescent="0.3">
      <c r="A403" s="3" t="str">
        <f>IF('PNW Barge Rate'!A428 &lt;&gt;"",'PNW Barge Rate'!A428,"")</f>
        <v/>
      </c>
      <c r="B403" s="41" t="str">
        <f>IF('PNW Barge Rate'!B428 &lt;&gt;"", 'PNW Barge Rate'!B428,"")</f>
        <v/>
      </c>
      <c r="C403" s="41" t="str">
        <f>IF('PNW Barge Rate'!C428&lt;&gt;"",'PNW Barge Rate'!C428,"")</f>
        <v/>
      </c>
      <c r="D403" s="41" t="str">
        <f>IF('PNW Barge Rate'!D428&lt;&gt;"",'PNW Barge Rate'!D428,"")</f>
        <v/>
      </c>
      <c r="E403" s="41" t="str">
        <f>IF('PNW Barge Rate'!E428&lt;&gt;"",'PNW Barge Rate'!E428,"")</f>
        <v/>
      </c>
      <c r="F403" s="41" t="str">
        <f>IF('PNW Barge Rate'!F428&lt;&gt;"",'PNW Barge Rate'!F428,"")</f>
        <v/>
      </c>
      <c r="G403" s="41" t="str">
        <f>IF('PNW Barge Rate'!G428&lt;&gt;"",'PNW Barge Rate'!G428,"")</f>
        <v/>
      </c>
      <c r="H403" s="41" t="str">
        <f>IF('PNW Barge Rate'!H428&lt;&gt;"",'PNW Barge Rate'!H428,"")</f>
        <v/>
      </c>
      <c r="I403" s="41" t="str">
        <f>IF('PNW Barge Rate'!I428&lt;&gt;"",'PNW Barge Rate'!I428,"")</f>
        <v/>
      </c>
      <c r="J403" s="41" t="str">
        <f>IF('PNW Barge Rate'!J428&lt;&gt;"",'PNW Barge Rate'!J428,"")</f>
        <v/>
      </c>
      <c r="K403" s="41" t="str">
        <f>IF('PNW Barge Rate'!K428&lt;&gt;"",'PNW Barge Rate'!K428,"")</f>
        <v/>
      </c>
      <c r="L403" s="41" t="str">
        <f>IF('PNW Barge Rate'!L428&lt;&gt;"",'PNW Barge Rate'!L428,"")</f>
        <v/>
      </c>
      <c r="M403" s="41" t="str">
        <f>IF('PNW Barge Rate'!N428&lt;&gt;"",'PNW Barge Rate'!N428,"")</f>
        <v/>
      </c>
    </row>
    <row r="404" spans="1:13" x14ac:dyDescent="0.3">
      <c r="A404" s="3" t="str">
        <f>IF('PNW Barge Rate'!A429 &lt;&gt;"",'PNW Barge Rate'!A429,"")</f>
        <v/>
      </c>
      <c r="B404" s="41" t="str">
        <f>IF('PNW Barge Rate'!B429 &lt;&gt;"", 'PNW Barge Rate'!B429,"")</f>
        <v/>
      </c>
      <c r="C404" s="41" t="str">
        <f>IF('PNW Barge Rate'!C429&lt;&gt;"",'PNW Barge Rate'!C429,"")</f>
        <v/>
      </c>
      <c r="D404" s="41" t="str">
        <f>IF('PNW Barge Rate'!D429&lt;&gt;"",'PNW Barge Rate'!D429,"")</f>
        <v/>
      </c>
      <c r="E404" s="41" t="str">
        <f>IF('PNW Barge Rate'!E429&lt;&gt;"",'PNW Barge Rate'!E429,"")</f>
        <v/>
      </c>
      <c r="F404" s="41" t="str">
        <f>IF('PNW Barge Rate'!F429&lt;&gt;"",'PNW Barge Rate'!F429,"")</f>
        <v/>
      </c>
      <c r="G404" s="41" t="str">
        <f>IF('PNW Barge Rate'!G429&lt;&gt;"",'PNW Barge Rate'!G429,"")</f>
        <v/>
      </c>
      <c r="H404" s="41" t="str">
        <f>IF('PNW Barge Rate'!H429&lt;&gt;"",'PNW Barge Rate'!H429,"")</f>
        <v/>
      </c>
      <c r="I404" s="41" t="str">
        <f>IF('PNW Barge Rate'!I429&lt;&gt;"",'PNW Barge Rate'!I429,"")</f>
        <v/>
      </c>
      <c r="J404" s="41" t="str">
        <f>IF('PNW Barge Rate'!J429&lt;&gt;"",'PNW Barge Rate'!J429,"")</f>
        <v/>
      </c>
      <c r="K404" s="41" t="str">
        <f>IF('PNW Barge Rate'!K429&lt;&gt;"",'PNW Barge Rate'!K429,"")</f>
        <v/>
      </c>
      <c r="L404" s="41" t="str">
        <f>IF('PNW Barge Rate'!L429&lt;&gt;"",'PNW Barge Rate'!L429,"")</f>
        <v/>
      </c>
      <c r="M404" s="41" t="str">
        <f>IF('PNW Barge Rate'!N429&lt;&gt;"",'PNW Barge Rate'!N429,"")</f>
        <v/>
      </c>
    </row>
    <row r="405" spans="1:13" x14ac:dyDescent="0.3">
      <c r="A405" s="3" t="str">
        <f>IF('PNW Barge Rate'!A430 &lt;&gt;"",'PNW Barge Rate'!A430,"")</f>
        <v/>
      </c>
      <c r="B405" s="41" t="str">
        <f>IF('PNW Barge Rate'!B430 &lt;&gt;"", 'PNW Barge Rate'!B430,"")</f>
        <v/>
      </c>
      <c r="C405" s="41" t="str">
        <f>IF('PNW Barge Rate'!C430&lt;&gt;"",'PNW Barge Rate'!C430,"")</f>
        <v/>
      </c>
      <c r="D405" s="41" t="str">
        <f>IF('PNW Barge Rate'!D430&lt;&gt;"",'PNW Barge Rate'!D430,"")</f>
        <v/>
      </c>
      <c r="E405" s="41" t="str">
        <f>IF('PNW Barge Rate'!E430&lt;&gt;"",'PNW Barge Rate'!E430,"")</f>
        <v/>
      </c>
      <c r="F405" s="41" t="str">
        <f>IF('PNW Barge Rate'!F430&lt;&gt;"",'PNW Barge Rate'!F430,"")</f>
        <v/>
      </c>
      <c r="G405" s="41" t="str">
        <f>IF('PNW Barge Rate'!G430&lt;&gt;"",'PNW Barge Rate'!G430,"")</f>
        <v/>
      </c>
      <c r="H405" s="41" t="str">
        <f>IF('PNW Barge Rate'!H430&lt;&gt;"",'PNW Barge Rate'!H430,"")</f>
        <v/>
      </c>
      <c r="I405" s="41" t="str">
        <f>IF('PNW Barge Rate'!I430&lt;&gt;"",'PNW Barge Rate'!I430,"")</f>
        <v/>
      </c>
      <c r="J405" s="41" t="str">
        <f>IF('PNW Barge Rate'!J430&lt;&gt;"",'PNW Barge Rate'!J430,"")</f>
        <v/>
      </c>
      <c r="K405" s="41" t="str">
        <f>IF('PNW Barge Rate'!K430&lt;&gt;"",'PNW Barge Rate'!K430,"")</f>
        <v/>
      </c>
      <c r="L405" s="41" t="str">
        <f>IF('PNW Barge Rate'!L430&lt;&gt;"",'PNW Barge Rate'!L430,"")</f>
        <v/>
      </c>
      <c r="M405" s="41" t="str">
        <f>IF('PNW Barge Rate'!N430&lt;&gt;"",'PNW Barge Rate'!N430,"")</f>
        <v/>
      </c>
    </row>
    <row r="406" spans="1:13" x14ac:dyDescent="0.3">
      <c r="A406" s="3" t="str">
        <f>IF('PNW Barge Rate'!A431 &lt;&gt;"",'PNW Barge Rate'!A431,"")</f>
        <v/>
      </c>
      <c r="B406" s="41" t="str">
        <f>IF('PNW Barge Rate'!B431 &lt;&gt;"", 'PNW Barge Rate'!B431,"")</f>
        <v/>
      </c>
      <c r="C406" s="41" t="str">
        <f>IF('PNW Barge Rate'!C431&lt;&gt;"",'PNW Barge Rate'!C431,"")</f>
        <v/>
      </c>
      <c r="D406" s="41" t="str">
        <f>IF('PNW Barge Rate'!D431&lt;&gt;"",'PNW Barge Rate'!D431,"")</f>
        <v/>
      </c>
      <c r="E406" s="41" t="str">
        <f>IF('PNW Barge Rate'!E431&lt;&gt;"",'PNW Barge Rate'!E431,"")</f>
        <v/>
      </c>
      <c r="F406" s="41" t="str">
        <f>IF('PNW Barge Rate'!F431&lt;&gt;"",'PNW Barge Rate'!F431,"")</f>
        <v/>
      </c>
      <c r="G406" s="41" t="str">
        <f>IF('PNW Barge Rate'!G431&lt;&gt;"",'PNW Barge Rate'!G431,"")</f>
        <v/>
      </c>
      <c r="H406" s="41" t="str">
        <f>IF('PNW Barge Rate'!H431&lt;&gt;"",'PNW Barge Rate'!H431,"")</f>
        <v/>
      </c>
      <c r="I406" s="41" t="str">
        <f>IF('PNW Barge Rate'!I431&lt;&gt;"",'PNW Barge Rate'!I431,"")</f>
        <v/>
      </c>
      <c r="J406" s="41" t="str">
        <f>IF('PNW Barge Rate'!J431&lt;&gt;"",'PNW Barge Rate'!J431,"")</f>
        <v/>
      </c>
      <c r="K406" s="41" t="str">
        <f>IF('PNW Barge Rate'!K431&lt;&gt;"",'PNW Barge Rate'!K431,"")</f>
        <v/>
      </c>
      <c r="L406" s="41" t="str">
        <f>IF('PNW Barge Rate'!L431&lt;&gt;"",'PNW Barge Rate'!L431,"")</f>
        <v/>
      </c>
      <c r="M406" s="41" t="str">
        <f>IF('PNW Barge Rate'!N431&lt;&gt;"",'PNW Barge Rate'!N431,"")</f>
        <v/>
      </c>
    </row>
    <row r="407" spans="1:13" x14ac:dyDescent="0.3">
      <c r="A407" s="3" t="str">
        <f>IF('PNW Barge Rate'!A432 &lt;&gt;"",'PNW Barge Rate'!A432,"")</f>
        <v/>
      </c>
      <c r="B407" s="41" t="str">
        <f>IF('PNW Barge Rate'!B432 &lt;&gt;"", 'PNW Barge Rate'!B432,"")</f>
        <v/>
      </c>
      <c r="C407" s="41" t="str">
        <f>IF('PNW Barge Rate'!C432&lt;&gt;"",'PNW Barge Rate'!C432,"")</f>
        <v/>
      </c>
      <c r="D407" s="41" t="str">
        <f>IF('PNW Barge Rate'!D432&lt;&gt;"",'PNW Barge Rate'!D432,"")</f>
        <v/>
      </c>
      <c r="E407" s="41" t="str">
        <f>IF('PNW Barge Rate'!E432&lt;&gt;"",'PNW Barge Rate'!E432,"")</f>
        <v/>
      </c>
      <c r="F407" s="41" t="str">
        <f>IF('PNW Barge Rate'!F432&lt;&gt;"",'PNW Barge Rate'!F432,"")</f>
        <v/>
      </c>
      <c r="G407" s="41" t="str">
        <f>IF('PNW Barge Rate'!G432&lt;&gt;"",'PNW Barge Rate'!G432,"")</f>
        <v/>
      </c>
      <c r="H407" s="41" t="str">
        <f>IF('PNW Barge Rate'!H432&lt;&gt;"",'PNW Barge Rate'!H432,"")</f>
        <v/>
      </c>
      <c r="I407" s="41" t="str">
        <f>IF('PNW Barge Rate'!I432&lt;&gt;"",'PNW Barge Rate'!I432,"")</f>
        <v/>
      </c>
      <c r="J407" s="41" t="str">
        <f>IF('PNW Barge Rate'!J432&lt;&gt;"",'PNW Barge Rate'!J432,"")</f>
        <v/>
      </c>
      <c r="K407" s="41" t="str">
        <f>IF('PNW Barge Rate'!K432&lt;&gt;"",'PNW Barge Rate'!K432,"")</f>
        <v/>
      </c>
      <c r="L407" s="41" t="str">
        <f>IF('PNW Barge Rate'!L432&lt;&gt;"",'PNW Barge Rate'!L432,"")</f>
        <v/>
      </c>
      <c r="M407" s="41" t="str">
        <f>IF('PNW Barge Rate'!N432&lt;&gt;"",'PNW Barge Rate'!N432,"")</f>
        <v/>
      </c>
    </row>
    <row r="408" spans="1:13" x14ac:dyDescent="0.3">
      <c r="A408" s="3" t="str">
        <f>IF('PNW Barge Rate'!A433 &lt;&gt;"",'PNW Barge Rate'!A433,"")</f>
        <v/>
      </c>
      <c r="B408" s="41" t="str">
        <f>IF('PNW Barge Rate'!B433 &lt;&gt;"", 'PNW Barge Rate'!B433,"")</f>
        <v/>
      </c>
      <c r="C408" s="41" t="str">
        <f>IF('PNW Barge Rate'!C433&lt;&gt;"",'PNW Barge Rate'!C433,"")</f>
        <v/>
      </c>
      <c r="D408" s="41" t="str">
        <f>IF('PNW Barge Rate'!D433&lt;&gt;"",'PNW Barge Rate'!D433,"")</f>
        <v/>
      </c>
      <c r="E408" s="41" t="str">
        <f>IF('PNW Barge Rate'!E433&lt;&gt;"",'PNW Barge Rate'!E433,"")</f>
        <v/>
      </c>
      <c r="F408" s="41" t="str">
        <f>IF('PNW Barge Rate'!F433&lt;&gt;"",'PNW Barge Rate'!F433,"")</f>
        <v/>
      </c>
      <c r="G408" s="41" t="str">
        <f>IF('PNW Barge Rate'!G433&lt;&gt;"",'PNW Barge Rate'!G433,"")</f>
        <v/>
      </c>
      <c r="H408" s="41" t="str">
        <f>IF('PNW Barge Rate'!H433&lt;&gt;"",'PNW Barge Rate'!H433,"")</f>
        <v/>
      </c>
      <c r="I408" s="41" t="str">
        <f>IF('PNW Barge Rate'!I433&lt;&gt;"",'PNW Barge Rate'!I433,"")</f>
        <v/>
      </c>
      <c r="J408" s="41" t="str">
        <f>IF('PNW Barge Rate'!J433&lt;&gt;"",'PNW Barge Rate'!J433,"")</f>
        <v/>
      </c>
      <c r="K408" s="41" t="str">
        <f>IF('PNW Barge Rate'!K433&lt;&gt;"",'PNW Barge Rate'!K433,"")</f>
        <v/>
      </c>
      <c r="L408" s="41" t="str">
        <f>IF('PNW Barge Rate'!L433&lt;&gt;"",'PNW Barge Rate'!L433,"")</f>
        <v/>
      </c>
      <c r="M408" s="41" t="str">
        <f>IF('PNW Barge Rate'!N433&lt;&gt;"",'PNW Barge Rate'!N433,"")</f>
        <v/>
      </c>
    </row>
    <row r="409" spans="1:13" x14ac:dyDescent="0.3">
      <c r="A409" s="3" t="str">
        <f>IF('PNW Barge Rate'!A434 &lt;&gt;"",'PNW Barge Rate'!A434,"")</f>
        <v/>
      </c>
      <c r="B409" s="41" t="str">
        <f>IF('PNW Barge Rate'!B434 &lt;&gt;"", 'PNW Barge Rate'!B434,"")</f>
        <v/>
      </c>
      <c r="C409" s="41" t="str">
        <f>IF('PNW Barge Rate'!C434&lt;&gt;"",'PNW Barge Rate'!C434,"")</f>
        <v/>
      </c>
      <c r="D409" s="41" t="str">
        <f>IF('PNW Barge Rate'!D434&lt;&gt;"",'PNW Barge Rate'!D434,"")</f>
        <v/>
      </c>
      <c r="E409" s="41" t="str">
        <f>IF('PNW Barge Rate'!E434&lt;&gt;"",'PNW Barge Rate'!E434,"")</f>
        <v/>
      </c>
      <c r="F409" s="41" t="str">
        <f>IF('PNW Barge Rate'!F434&lt;&gt;"",'PNW Barge Rate'!F434,"")</f>
        <v/>
      </c>
      <c r="G409" s="41" t="str">
        <f>IF('PNW Barge Rate'!G434&lt;&gt;"",'PNW Barge Rate'!G434,"")</f>
        <v/>
      </c>
      <c r="H409" s="41" t="str">
        <f>IF('PNW Barge Rate'!H434&lt;&gt;"",'PNW Barge Rate'!H434,"")</f>
        <v/>
      </c>
      <c r="I409" s="41" t="str">
        <f>IF('PNW Barge Rate'!I434&lt;&gt;"",'PNW Barge Rate'!I434,"")</f>
        <v/>
      </c>
      <c r="J409" s="41" t="str">
        <f>IF('PNW Barge Rate'!J434&lt;&gt;"",'PNW Barge Rate'!J434,"")</f>
        <v/>
      </c>
      <c r="K409" s="41" t="str">
        <f>IF('PNW Barge Rate'!K434&lt;&gt;"",'PNW Barge Rate'!K434,"")</f>
        <v/>
      </c>
      <c r="L409" s="41" t="str">
        <f>IF('PNW Barge Rate'!L434&lt;&gt;"",'PNW Barge Rate'!L434,"")</f>
        <v/>
      </c>
      <c r="M409" s="41" t="str">
        <f>IF('PNW Barge Rate'!N434&lt;&gt;"",'PNW Barge Rate'!N434,"")</f>
        <v/>
      </c>
    </row>
    <row r="410" spans="1:13" x14ac:dyDescent="0.3">
      <c r="A410" s="3" t="str">
        <f>IF('PNW Barge Rate'!A435 &lt;&gt;"",'PNW Barge Rate'!A435,"")</f>
        <v/>
      </c>
      <c r="B410" s="41" t="str">
        <f>IF('PNW Barge Rate'!B435 &lt;&gt;"", 'PNW Barge Rate'!B435,"")</f>
        <v/>
      </c>
      <c r="C410" s="41" t="str">
        <f>IF('PNW Barge Rate'!C435&lt;&gt;"",'PNW Barge Rate'!C435,"")</f>
        <v/>
      </c>
      <c r="D410" s="41" t="str">
        <f>IF('PNW Barge Rate'!D435&lt;&gt;"",'PNW Barge Rate'!D435,"")</f>
        <v/>
      </c>
      <c r="E410" s="41" t="str">
        <f>IF('PNW Barge Rate'!E435&lt;&gt;"",'PNW Barge Rate'!E435,"")</f>
        <v/>
      </c>
      <c r="F410" s="41" t="str">
        <f>IF('PNW Barge Rate'!F435&lt;&gt;"",'PNW Barge Rate'!F435,"")</f>
        <v/>
      </c>
      <c r="G410" s="41" t="str">
        <f>IF('PNW Barge Rate'!G435&lt;&gt;"",'PNW Barge Rate'!G435,"")</f>
        <v/>
      </c>
      <c r="H410" s="41" t="str">
        <f>IF('PNW Barge Rate'!H435&lt;&gt;"",'PNW Barge Rate'!H435,"")</f>
        <v/>
      </c>
      <c r="I410" s="41" t="str">
        <f>IF('PNW Barge Rate'!I435&lt;&gt;"",'PNW Barge Rate'!I435,"")</f>
        <v/>
      </c>
      <c r="J410" s="41" t="str">
        <f>IF('PNW Barge Rate'!J435&lt;&gt;"",'PNW Barge Rate'!J435,"")</f>
        <v/>
      </c>
      <c r="K410" s="41" t="str">
        <f>IF('PNW Barge Rate'!K435&lt;&gt;"",'PNW Barge Rate'!K435,"")</f>
        <v/>
      </c>
      <c r="L410" s="41" t="str">
        <f>IF('PNW Barge Rate'!L435&lt;&gt;"",'PNW Barge Rate'!L435,"")</f>
        <v/>
      </c>
      <c r="M410" s="41" t="str">
        <f>IF('PNW Barge Rate'!N435&lt;&gt;"",'PNW Barge Rate'!N435,"")</f>
        <v/>
      </c>
    </row>
    <row r="411" spans="1:13" x14ac:dyDescent="0.3">
      <c r="A411" s="3" t="str">
        <f>IF('PNW Barge Rate'!A436 &lt;&gt;"",'PNW Barge Rate'!A436,"")</f>
        <v/>
      </c>
      <c r="B411" s="41" t="str">
        <f>IF('PNW Barge Rate'!B436 &lt;&gt;"", 'PNW Barge Rate'!B436,"")</f>
        <v/>
      </c>
      <c r="C411" s="41" t="str">
        <f>IF('PNW Barge Rate'!C436&lt;&gt;"",'PNW Barge Rate'!C436,"")</f>
        <v/>
      </c>
      <c r="D411" s="41" t="str">
        <f>IF('PNW Barge Rate'!D436&lt;&gt;"",'PNW Barge Rate'!D436,"")</f>
        <v/>
      </c>
      <c r="E411" s="41" t="str">
        <f>IF('PNW Barge Rate'!E436&lt;&gt;"",'PNW Barge Rate'!E436,"")</f>
        <v/>
      </c>
      <c r="F411" s="41" t="str">
        <f>IF('PNW Barge Rate'!F436&lt;&gt;"",'PNW Barge Rate'!F436,"")</f>
        <v/>
      </c>
      <c r="G411" s="41" t="str">
        <f>IF('PNW Barge Rate'!G436&lt;&gt;"",'PNW Barge Rate'!G436,"")</f>
        <v/>
      </c>
      <c r="H411" s="41" t="str">
        <f>IF('PNW Barge Rate'!H436&lt;&gt;"",'PNW Barge Rate'!H436,"")</f>
        <v/>
      </c>
      <c r="I411" s="41" t="str">
        <f>IF('PNW Barge Rate'!I436&lt;&gt;"",'PNW Barge Rate'!I436,"")</f>
        <v/>
      </c>
      <c r="J411" s="41" t="str">
        <f>IF('PNW Barge Rate'!J436&lt;&gt;"",'PNW Barge Rate'!J436,"")</f>
        <v/>
      </c>
      <c r="K411" s="41" t="str">
        <f>IF('PNW Barge Rate'!K436&lt;&gt;"",'PNW Barge Rate'!K436,"")</f>
        <v/>
      </c>
      <c r="L411" s="41" t="str">
        <f>IF('PNW Barge Rate'!L436&lt;&gt;"",'PNW Barge Rate'!L436,"")</f>
        <v/>
      </c>
      <c r="M411" s="41" t="str">
        <f>IF('PNW Barge Rate'!N436&lt;&gt;"",'PNW Barge Rate'!N436,"")</f>
        <v/>
      </c>
    </row>
    <row r="412" spans="1:13" x14ac:dyDescent="0.3">
      <c r="A412" s="3" t="str">
        <f>IF('PNW Barge Rate'!A437 &lt;&gt;"",'PNW Barge Rate'!A437,"")</f>
        <v/>
      </c>
      <c r="B412" s="41" t="str">
        <f>IF('PNW Barge Rate'!B437 &lt;&gt;"", 'PNW Barge Rate'!B437,"")</f>
        <v/>
      </c>
      <c r="C412" s="41" t="str">
        <f>IF('PNW Barge Rate'!C437&lt;&gt;"",'PNW Barge Rate'!C437,"")</f>
        <v/>
      </c>
      <c r="D412" s="41" t="str">
        <f>IF('PNW Barge Rate'!D437&lt;&gt;"",'PNW Barge Rate'!D437,"")</f>
        <v/>
      </c>
      <c r="E412" s="41" t="str">
        <f>IF('PNW Barge Rate'!E437&lt;&gt;"",'PNW Barge Rate'!E437,"")</f>
        <v/>
      </c>
      <c r="F412" s="41" t="str">
        <f>IF('PNW Barge Rate'!F437&lt;&gt;"",'PNW Barge Rate'!F437,"")</f>
        <v/>
      </c>
      <c r="G412" s="41" t="str">
        <f>IF('PNW Barge Rate'!G437&lt;&gt;"",'PNW Barge Rate'!G437,"")</f>
        <v/>
      </c>
      <c r="H412" s="41" t="str">
        <f>IF('PNW Barge Rate'!H437&lt;&gt;"",'PNW Barge Rate'!H437,"")</f>
        <v/>
      </c>
      <c r="I412" s="41" t="str">
        <f>IF('PNW Barge Rate'!I437&lt;&gt;"",'PNW Barge Rate'!I437,"")</f>
        <v/>
      </c>
      <c r="J412" s="41" t="str">
        <f>IF('PNW Barge Rate'!J437&lt;&gt;"",'PNW Barge Rate'!J437,"")</f>
        <v/>
      </c>
      <c r="K412" s="41" t="str">
        <f>IF('PNW Barge Rate'!K437&lt;&gt;"",'PNW Barge Rate'!K437,"")</f>
        <v/>
      </c>
      <c r="L412" s="41" t="str">
        <f>IF('PNW Barge Rate'!L437&lt;&gt;"",'PNW Barge Rate'!L437,"")</f>
        <v/>
      </c>
      <c r="M412" s="41" t="str">
        <f>IF('PNW Barge Rate'!N437&lt;&gt;"",'PNW Barge Rate'!N437,"")</f>
        <v/>
      </c>
    </row>
    <row r="413" spans="1:13" x14ac:dyDescent="0.3">
      <c r="A413" s="3" t="str">
        <f>IF('PNW Barge Rate'!A438 &lt;&gt;"",'PNW Barge Rate'!A438,"")</f>
        <v/>
      </c>
      <c r="B413" s="41" t="str">
        <f>IF('PNW Barge Rate'!B438 &lt;&gt;"", 'PNW Barge Rate'!B438,"")</f>
        <v/>
      </c>
      <c r="C413" s="41" t="str">
        <f>IF('PNW Barge Rate'!C438&lt;&gt;"",'PNW Barge Rate'!C438,"")</f>
        <v/>
      </c>
      <c r="D413" s="41" t="str">
        <f>IF('PNW Barge Rate'!D438&lt;&gt;"",'PNW Barge Rate'!D438,"")</f>
        <v/>
      </c>
      <c r="E413" s="41" t="str">
        <f>IF('PNW Barge Rate'!E438&lt;&gt;"",'PNW Barge Rate'!E438,"")</f>
        <v/>
      </c>
      <c r="F413" s="41" t="str">
        <f>IF('PNW Barge Rate'!F438&lt;&gt;"",'PNW Barge Rate'!F438,"")</f>
        <v/>
      </c>
      <c r="G413" s="41" t="str">
        <f>IF('PNW Barge Rate'!G438&lt;&gt;"",'PNW Barge Rate'!G438,"")</f>
        <v/>
      </c>
      <c r="H413" s="41" t="str">
        <f>IF('PNW Barge Rate'!H438&lt;&gt;"",'PNW Barge Rate'!H438,"")</f>
        <v/>
      </c>
      <c r="I413" s="41" t="str">
        <f>IF('PNW Barge Rate'!I438&lt;&gt;"",'PNW Barge Rate'!I438,"")</f>
        <v/>
      </c>
      <c r="J413" s="41" t="str">
        <f>IF('PNW Barge Rate'!J438&lt;&gt;"",'PNW Barge Rate'!J438,"")</f>
        <v/>
      </c>
      <c r="K413" s="41" t="str">
        <f>IF('PNW Barge Rate'!K438&lt;&gt;"",'PNW Barge Rate'!K438,"")</f>
        <v/>
      </c>
      <c r="L413" s="41" t="str">
        <f>IF('PNW Barge Rate'!L438&lt;&gt;"",'PNW Barge Rate'!L438,"")</f>
        <v/>
      </c>
      <c r="M413" s="41" t="str">
        <f>IF('PNW Barge Rate'!N438&lt;&gt;"",'PNW Barge Rate'!N438,"")</f>
        <v/>
      </c>
    </row>
    <row r="414" spans="1:13" x14ac:dyDescent="0.3">
      <c r="A414" s="3" t="str">
        <f>IF('PNW Barge Rate'!A439 &lt;&gt;"",'PNW Barge Rate'!A439,"")</f>
        <v/>
      </c>
      <c r="B414" s="41" t="str">
        <f>IF('PNW Barge Rate'!B439 &lt;&gt;"", 'PNW Barge Rate'!B439,"")</f>
        <v/>
      </c>
      <c r="C414" s="41" t="str">
        <f>IF('PNW Barge Rate'!C439&lt;&gt;"",'PNW Barge Rate'!C439,"")</f>
        <v/>
      </c>
      <c r="D414" s="41" t="str">
        <f>IF('PNW Barge Rate'!D439&lt;&gt;"",'PNW Barge Rate'!D439,"")</f>
        <v/>
      </c>
      <c r="E414" s="41" t="str">
        <f>IF('PNW Barge Rate'!E439&lt;&gt;"",'PNW Barge Rate'!E439,"")</f>
        <v/>
      </c>
      <c r="F414" s="41" t="str">
        <f>IF('PNW Barge Rate'!F439&lt;&gt;"",'PNW Barge Rate'!F439,"")</f>
        <v/>
      </c>
      <c r="G414" s="41" t="str">
        <f>IF('PNW Barge Rate'!G439&lt;&gt;"",'PNW Barge Rate'!G439,"")</f>
        <v/>
      </c>
      <c r="H414" s="41" t="str">
        <f>IF('PNW Barge Rate'!H439&lt;&gt;"",'PNW Barge Rate'!H439,"")</f>
        <v/>
      </c>
      <c r="I414" s="41" t="str">
        <f>IF('PNW Barge Rate'!I439&lt;&gt;"",'PNW Barge Rate'!I439,"")</f>
        <v/>
      </c>
      <c r="J414" s="41" t="str">
        <f>IF('PNW Barge Rate'!J439&lt;&gt;"",'PNW Barge Rate'!J439,"")</f>
        <v/>
      </c>
      <c r="K414" s="41" t="str">
        <f>IF('PNW Barge Rate'!K439&lt;&gt;"",'PNW Barge Rate'!K439,"")</f>
        <v/>
      </c>
      <c r="L414" s="41" t="str">
        <f>IF('PNW Barge Rate'!L439&lt;&gt;"",'PNW Barge Rate'!L439,"")</f>
        <v/>
      </c>
      <c r="M414" s="41" t="str">
        <f>IF('PNW Barge Rate'!N439&lt;&gt;"",'PNW Barge Rate'!N439,"")</f>
        <v/>
      </c>
    </row>
    <row r="415" spans="1:13" x14ac:dyDescent="0.3">
      <c r="A415" s="3" t="str">
        <f>IF('PNW Barge Rate'!A440 &lt;&gt;"",'PNW Barge Rate'!A440,"")</f>
        <v/>
      </c>
      <c r="B415" s="41" t="str">
        <f>IF('PNW Barge Rate'!B440 &lt;&gt;"", 'PNW Barge Rate'!B440,"")</f>
        <v/>
      </c>
      <c r="C415" s="41" t="str">
        <f>IF('PNW Barge Rate'!C440&lt;&gt;"",'PNW Barge Rate'!C440,"")</f>
        <v/>
      </c>
      <c r="D415" s="41" t="str">
        <f>IF('PNW Barge Rate'!D440&lt;&gt;"",'PNW Barge Rate'!D440,"")</f>
        <v/>
      </c>
      <c r="E415" s="41" t="str">
        <f>IF('PNW Barge Rate'!E440&lt;&gt;"",'PNW Barge Rate'!E440,"")</f>
        <v/>
      </c>
      <c r="F415" s="41" t="str">
        <f>IF('PNW Barge Rate'!F440&lt;&gt;"",'PNW Barge Rate'!F440,"")</f>
        <v/>
      </c>
      <c r="G415" s="41" t="str">
        <f>IF('PNW Barge Rate'!G440&lt;&gt;"",'PNW Barge Rate'!G440,"")</f>
        <v/>
      </c>
      <c r="H415" s="41" t="str">
        <f>IF('PNW Barge Rate'!H440&lt;&gt;"",'PNW Barge Rate'!H440,"")</f>
        <v/>
      </c>
      <c r="I415" s="41" t="str">
        <f>IF('PNW Barge Rate'!I440&lt;&gt;"",'PNW Barge Rate'!I440,"")</f>
        <v/>
      </c>
      <c r="J415" s="41" t="str">
        <f>IF('PNW Barge Rate'!J440&lt;&gt;"",'PNW Barge Rate'!J440,"")</f>
        <v/>
      </c>
      <c r="K415" s="41" t="str">
        <f>IF('PNW Barge Rate'!K440&lt;&gt;"",'PNW Barge Rate'!K440,"")</f>
        <v/>
      </c>
      <c r="L415" s="41" t="str">
        <f>IF('PNW Barge Rate'!L440&lt;&gt;"",'PNW Barge Rate'!L440,"")</f>
        <v/>
      </c>
      <c r="M415" s="41" t="str">
        <f>IF('PNW Barge Rate'!N440&lt;&gt;"",'PNW Barge Rate'!N440,"")</f>
        <v/>
      </c>
    </row>
    <row r="416" spans="1:13" x14ac:dyDescent="0.3">
      <c r="A416" s="3" t="str">
        <f>IF('PNW Barge Rate'!A441 &lt;&gt;"",'PNW Barge Rate'!A441,"")</f>
        <v/>
      </c>
      <c r="B416" s="41" t="str">
        <f>IF('PNW Barge Rate'!B441 &lt;&gt;"", 'PNW Barge Rate'!B441,"")</f>
        <v/>
      </c>
      <c r="C416" s="41" t="str">
        <f>IF('PNW Barge Rate'!C441&lt;&gt;"",'PNW Barge Rate'!C441,"")</f>
        <v/>
      </c>
      <c r="D416" s="41" t="str">
        <f>IF('PNW Barge Rate'!D441&lt;&gt;"",'PNW Barge Rate'!D441,"")</f>
        <v/>
      </c>
      <c r="E416" s="41" t="str">
        <f>IF('PNW Barge Rate'!E441&lt;&gt;"",'PNW Barge Rate'!E441,"")</f>
        <v/>
      </c>
      <c r="F416" s="41" t="str">
        <f>IF('PNW Barge Rate'!F441&lt;&gt;"",'PNW Barge Rate'!F441,"")</f>
        <v/>
      </c>
      <c r="G416" s="41" t="str">
        <f>IF('PNW Barge Rate'!G441&lt;&gt;"",'PNW Barge Rate'!G441,"")</f>
        <v/>
      </c>
      <c r="H416" s="41" t="str">
        <f>IF('PNW Barge Rate'!H441&lt;&gt;"",'PNW Barge Rate'!H441,"")</f>
        <v/>
      </c>
      <c r="I416" s="41" t="str">
        <f>IF('PNW Barge Rate'!I441&lt;&gt;"",'PNW Barge Rate'!I441,"")</f>
        <v/>
      </c>
      <c r="J416" s="41" t="str">
        <f>IF('PNW Barge Rate'!J441&lt;&gt;"",'PNW Barge Rate'!J441,"")</f>
        <v/>
      </c>
      <c r="K416" s="41" t="str">
        <f>IF('PNW Barge Rate'!K441&lt;&gt;"",'PNW Barge Rate'!K441,"")</f>
        <v/>
      </c>
      <c r="L416" s="41" t="str">
        <f>IF('PNW Barge Rate'!L441&lt;&gt;"",'PNW Barge Rate'!L441,"")</f>
        <v/>
      </c>
      <c r="M416" s="41" t="str">
        <f>IF('PNW Barge Rate'!N441&lt;&gt;"",'PNW Barge Rate'!N441,"")</f>
        <v/>
      </c>
    </row>
    <row r="417" spans="1:13" x14ac:dyDescent="0.3">
      <c r="A417" s="3" t="str">
        <f>IF('PNW Barge Rate'!A442 &lt;&gt;"",'PNW Barge Rate'!A442,"")</f>
        <v/>
      </c>
      <c r="B417" s="41" t="str">
        <f>IF('PNW Barge Rate'!B442 &lt;&gt;"", 'PNW Barge Rate'!B442,"")</f>
        <v/>
      </c>
      <c r="C417" s="41" t="str">
        <f>IF('PNW Barge Rate'!C442&lt;&gt;"",'PNW Barge Rate'!C442,"")</f>
        <v/>
      </c>
      <c r="D417" s="41" t="str">
        <f>IF('PNW Barge Rate'!D442&lt;&gt;"",'PNW Barge Rate'!D442,"")</f>
        <v/>
      </c>
      <c r="E417" s="41" t="str">
        <f>IF('PNW Barge Rate'!E442&lt;&gt;"",'PNW Barge Rate'!E442,"")</f>
        <v/>
      </c>
      <c r="F417" s="41" t="str">
        <f>IF('PNW Barge Rate'!F442&lt;&gt;"",'PNW Barge Rate'!F442,"")</f>
        <v/>
      </c>
      <c r="G417" s="41" t="str">
        <f>IF('PNW Barge Rate'!G442&lt;&gt;"",'PNW Barge Rate'!G442,"")</f>
        <v/>
      </c>
      <c r="H417" s="41" t="str">
        <f>IF('PNW Barge Rate'!H442&lt;&gt;"",'PNW Barge Rate'!H442,"")</f>
        <v/>
      </c>
      <c r="I417" s="41" t="str">
        <f>IF('PNW Barge Rate'!I442&lt;&gt;"",'PNW Barge Rate'!I442,"")</f>
        <v/>
      </c>
      <c r="J417" s="41" t="str">
        <f>IF('PNW Barge Rate'!J442&lt;&gt;"",'PNW Barge Rate'!J442,"")</f>
        <v/>
      </c>
      <c r="K417" s="41" t="str">
        <f>IF('PNW Barge Rate'!K442&lt;&gt;"",'PNW Barge Rate'!K442,"")</f>
        <v/>
      </c>
      <c r="L417" s="41" t="str">
        <f>IF('PNW Barge Rate'!L442&lt;&gt;"",'PNW Barge Rate'!L442,"")</f>
        <v/>
      </c>
      <c r="M417" s="41" t="str">
        <f>IF('PNW Barge Rate'!N442&lt;&gt;"",'PNW Barge Rate'!N442,"")</f>
        <v/>
      </c>
    </row>
    <row r="418" spans="1:13" x14ac:dyDescent="0.3">
      <c r="A418" s="3" t="str">
        <f>IF('PNW Barge Rate'!A443 &lt;&gt;"",'PNW Barge Rate'!A443,"")</f>
        <v/>
      </c>
      <c r="B418" s="41" t="str">
        <f>IF('PNW Barge Rate'!B443 &lt;&gt;"", 'PNW Barge Rate'!B443,"")</f>
        <v/>
      </c>
      <c r="C418" s="41" t="str">
        <f>IF('PNW Barge Rate'!C443&lt;&gt;"",'PNW Barge Rate'!C443,"")</f>
        <v/>
      </c>
      <c r="D418" s="41" t="str">
        <f>IF('PNW Barge Rate'!D443&lt;&gt;"",'PNW Barge Rate'!D443,"")</f>
        <v/>
      </c>
      <c r="E418" s="41" t="str">
        <f>IF('PNW Barge Rate'!E443&lt;&gt;"",'PNW Barge Rate'!E443,"")</f>
        <v/>
      </c>
      <c r="F418" s="41" t="str">
        <f>IF('PNW Barge Rate'!F443&lt;&gt;"",'PNW Barge Rate'!F443,"")</f>
        <v/>
      </c>
      <c r="G418" s="41" t="str">
        <f>IF('PNW Barge Rate'!G443&lt;&gt;"",'PNW Barge Rate'!G443,"")</f>
        <v/>
      </c>
      <c r="H418" s="41" t="str">
        <f>IF('PNW Barge Rate'!H443&lt;&gt;"",'PNW Barge Rate'!H443,"")</f>
        <v/>
      </c>
      <c r="I418" s="41" t="str">
        <f>IF('PNW Barge Rate'!I443&lt;&gt;"",'PNW Barge Rate'!I443,"")</f>
        <v/>
      </c>
      <c r="J418" s="41" t="str">
        <f>IF('PNW Barge Rate'!J443&lt;&gt;"",'PNW Barge Rate'!J443,"")</f>
        <v/>
      </c>
      <c r="K418" s="41" t="str">
        <f>IF('PNW Barge Rate'!K443&lt;&gt;"",'PNW Barge Rate'!K443,"")</f>
        <v/>
      </c>
      <c r="L418" s="41" t="str">
        <f>IF('PNW Barge Rate'!L443&lt;&gt;"",'PNW Barge Rate'!L443,"")</f>
        <v/>
      </c>
      <c r="M418" s="41" t="str">
        <f>IF('PNW Barge Rate'!N443&lt;&gt;"",'PNW Barge Rate'!N443,"")</f>
        <v/>
      </c>
    </row>
    <row r="419" spans="1:13" x14ac:dyDescent="0.3">
      <c r="A419" s="3" t="str">
        <f>IF('PNW Barge Rate'!A444 &lt;&gt;"",'PNW Barge Rate'!A444,"")</f>
        <v/>
      </c>
      <c r="B419" s="41" t="str">
        <f>IF('PNW Barge Rate'!B444 &lt;&gt;"", 'PNW Barge Rate'!B444,"")</f>
        <v/>
      </c>
      <c r="C419" s="41" t="str">
        <f>IF('PNW Barge Rate'!C444&lt;&gt;"",'PNW Barge Rate'!C444,"")</f>
        <v/>
      </c>
      <c r="D419" s="41" t="str">
        <f>IF('PNW Barge Rate'!D444&lt;&gt;"",'PNW Barge Rate'!D444,"")</f>
        <v/>
      </c>
      <c r="E419" s="41" t="str">
        <f>IF('PNW Barge Rate'!E444&lt;&gt;"",'PNW Barge Rate'!E444,"")</f>
        <v/>
      </c>
      <c r="F419" s="41" t="str">
        <f>IF('PNW Barge Rate'!F444&lt;&gt;"",'PNW Barge Rate'!F444,"")</f>
        <v/>
      </c>
      <c r="G419" s="41" t="str">
        <f>IF('PNW Barge Rate'!G444&lt;&gt;"",'PNW Barge Rate'!G444,"")</f>
        <v/>
      </c>
      <c r="H419" s="41" t="str">
        <f>IF('PNW Barge Rate'!H444&lt;&gt;"",'PNW Barge Rate'!H444,"")</f>
        <v/>
      </c>
      <c r="I419" s="41" t="str">
        <f>IF('PNW Barge Rate'!I444&lt;&gt;"",'PNW Barge Rate'!I444,"")</f>
        <v/>
      </c>
      <c r="J419" s="41" t="str">
        <f>IF('PNW Barge Rate'!J444&lt;&gt;"",'PNW Barge Rate'!J444,"")</f>
        <v/>
      </c>
      <c r="K419" s="41" t="str">
        <f>IF('PNW Barge Rate'!K444&lt;&gt;"",'PNW Barge Rate'!K444,"")</f>
        <v/>
      </c>
      <c r="L419" s="41" t="str">
        <f>IF('PNW Barge Rate'!L444&lt;&gt;"",'PNW Barge Rate'!L444,"")</f>
        <v/>
      </c>
      <c r="M419" s="41" t="str">
        <f>IF('PNW Barge Rate'!N444&lt;&gt;"",'PNW Barge Rate'!N444,"")</f>
        <v/>
      </c>
    </row>
    <row r="420" spans="1:13" x14ac:dyDescent="0.3">
      <c r="A420" s="3" t="str">
        <f>IF('PNW Barge Rate'!A445 &lt;&gt;"",'PNW Barge Rate'!A445,"")</f>
        <v/>
      </c>
      <c r="B420" s="41" t="str">
        <f>IF('PNW Barge Rate'!B445 &lt;&gt;"", 'PNW Barge Rate'!B445,"")</f>
        <v/>
      </c>
      <c r="C420" s="41" t="str">
        <f>IF('PNW Barge Rate'!C445&lt;&gt;"",'PNW Barge Rate'!C445,"")</f>
        <v/>
      </c>
      <c r="D420" s="41" t="str">
        <f>IF('PNW Barge Rate'!D445&lt;&gt;"",'PNW Barge Rate'!D445,"")</f>
        <v/>
      </c>
      <c r="E420" s="41" t="str">
        <f>IF('PNW Barge Rate'!E445&lt;&gt;"",'PNW Barge Rate'!E445,"")</f>
        <v/>
      </c>
      <c r="F420" s="41" t="str">
        <f>IF('PNW Barge Rate'!F445&lt;&gt;"",'PNW Barge Rate'!F445,"")</f>
        <v/>
      </c>
      <c r="G420" s="41" t="str">
        <f>IF('PNW Barge Rate'!G445&lt;&gt;"",'PNW Barge Rate'!G445,"")</f>
        <v/>
      </c>
      <c r="H420" s="41" t="str">
        <f>IF('PNW Barge Rate'!H445&lt;&gt;"",'PNW Barge Rate'!H445,"")</f>
        <v/>
      </c>
      <c r="I420" s="41" t="str">
        <f>IF('PNW Barge Rate'!I445&lt;&gt;"",'PNW Barge Rate'!I445,"")</f>
        <v/>
      </c>
      <c r="J420" s="41" t="str">
        <f>IF('PNW Barge Rate'!J445&lt;&gt;"",'PNW Barge Rate'!J445,"")</f>
        <v/>
      </c>
      <c r="K420" s="41" t="str">
        <f>IF('PNW Barge Rate'!K445&lt;&gt;"",'PNW Barge Rate'!K445,"")</f>
        <v/>
      </c>
      <c r="L420" s="41" t="str">
        <f>IF('PNW Barge Rate'!L445&lt;&gt;"",'PNW Barge Rate'!L445,"")</f>
        <v/>
      </c>
      <c r="M420" s="41" t="str">
        <f>IF('PNW Barge Rate'!N445&lt;&gt;"",'PNW Barge Rate'!N445,"")</f>
        <v/>
      </c>
    </row>
    <row r="421" spans="1:13" x14ac:dyDescent="0.3">
      <c r="A421" s="3" t="str">
        <f>IF('PNW Barge Rate'!A446 &lt;&gt;"",'PNW Barge Rate'!A446,"")</f>
        <v/>
      </c>
      <c r="B421" s="41" t="str">
        <f>IF('PNW Barge Rate'!B446 &lt;&gt;"", 'PNW Barge Rate'!B446,"")</f>
        <v/>
      </c>
      <c r="C421" s="41" t="str">
        <f>IF('PNW Barge Rate'!C446&lt;&gt;"",'PNW Barge Rate'!C446,"")</f>
        <v/>
      </c>
      <c r="D421" s="41" t="str">
        <f>IF('PNW Barge Rate'!D446&lt;&gt;"",'PNW Barge Rate'!D446,"")</f>
        <v/>
      </c>
      <c r="E421" s="41" t="str">
        <f>IF('PNW Barge Rate'!E446&lt;&gt;"",'PNW Barge Rate'!E446,"")</f>
        <v/>
      </c>
      <c r="F421" s="41" t="str">
        <f>IF('PNW Barge Rate'!F446&lt;&gt;"",'PNW Barge Rate'!F446,"")</f>
        <v/>
      </c>
      <c r="G421" s="41" t="str">
        <f>IF('PNW Barge Rate'!G446&lt;&gt;"",'PNW Barge Rate'!G446,"")</f>
        <v/>
      </c>
      <c r="H421" s="41" t="str">
        <f>IF('PNW Barge Rate'!H446&lt;&gt;"",'PNW Barge Rate'!H446,"")</f>
        <v/>
      </c>
      <c r="I421" s="41" t="str">
        <f>IF('PNW Barge Rate'!I446&lt;&gt;"",'PNW Barge Rate'!I446,"")</f>
        <v/>
      </c>
      <c r="J421" s="41" t="str">
        <f>IF('PNW Barge Rate'!J446&lt;&gt;"",'PNW Barge Rate'!J446,"")</f>
        <v/>
      </c>
      <c r="K421" s="41" t="str">
        <f>IF('PNW Barge Rate'!K446&lt;&gt;"",'PNW Barge Rate'!K446,"")</f>
        <v/>
      </c>
      <c r="L421" s="41" t="str">
        <f>IF('PNW Barge Rate'!L446&lt;&gt;"",'PNW Barge Rate'!L446,"")</f>
        <v/>
      </c>
      <c r="M421" s="41" t="str">
        <f>IF('PNW Barge Rate'!N446&lt;&gt;"",'PNW Barge Rate'!N446,"")</f>
        <v/>
      </c>
    </row>
    <row r="422" spans="1:13" x14ac:dyDescent="0.3">
      <c r="A422" s="3" t="str">
        <f>IF('PNW Barge Rate'!A447 &lt;&gt;"",'PNW Barge Rate'!A447,"")</f>
        <v/>
      </c>
      <c r="B422" s="41" t="str">
        <f>IF('PNW Barge Rate'!B447 &lt;&gt;"", 'PNW Barge Rate'!B447,"")</f>
        <v/>
      </c>
      <c r="C422" s="41" t="str">
        <f>IF('PNW Barge Rate'!C447&lt;&gt;"",'PNW Barge Rate'!C447,"")</f>
        <v/>
      </c>
      <c r="D422" s="41" t="str">
        <f>IF('PNW Barge Rate'!D447&lt;&gt;"",'PNW Barge Rate'!D447,"")</f>
        <v/>
      </c>
      <c r="E422" s="41" t="str">
        <f>IF('PNW Barge Rate'!E447&lt;&gt;"",'PNW Barge Rate'!E447,"")</f>
        <v/>
      </c>
      <c r="F422" s="41" t="str">
        <f>IF('PNW Barge Rate'!F447&lt;&gt;"",'PNW Barge Rate'!F447,"")</f>
        <v/>
      </c>
      <c r="G422" s="41" t="str">
        <f>IF('PNW Barge Rate'!G447&lt;&gt;"",'PNW Barge Rate'!G447,"")</f>
        <v/>
      </c>
      <c r="H422" s="41" t="str">
        <f>IF('PNW Barge Rate'!H447&lt;&gt;"",'PNW Barge Rate'!H447,"")</f>
        <v/>
      </c>
      <c r="I422" s="41" t="str">
        <f>IF('PNW Barge Rate'!I447&lt;&gt;"",'PNW Barge Rate'!I447,"")</f>
        <v/>
      </c>
      <c r="J422" s="41" t="str">
        <f>IF('PNW Barge Rate'!J447&lt;&gt;"",'PNW Barge Rate'!J447,"")</f>
        <v/>
      </c>
      <c r="K422" s="41" t="str">
        <f>IF('PNW Barge Rate'!K447&lt;&gt;"",'PNW Barge Rate'!K447,"")</f>
        <v/>
      </c>
      <c r="L422" s="41" t="str">
        <f>IF('PNW Barge Rate'!L447&lt;&gt;"",'PNW Barge Rate'!L447,"")</f>
        <v/>
      </c>
      <c r="M422" s="41" t="str">
        <f>IF('PNW Barge Rate'!N447&lt;&gt;"",'PNW Barge Rate'!N447,"")</f>
        <v/>
      </c>
    </row>
    <row r="423" spans="1:13" x14ac:dyDescent="0.3">
      <c r="A423" s="3" t="str">
        <f>IF('PNW Barge Rate'!A448 &lt;&gt;"",'PNW Barge Rate'!A448,"")</f>
        <v/>
      </c>
      <c r="B423" s="41" t="str">
        <f>IF('PNW Barge Rate'!B448 &lt;&gt;"", 'PNW Barge Rate'!B448,"")</f>
        <v/>
      </c>
      <c r="C423" s="41" t="str">
        <f>IF('PNW Barge Rate'!C448&lt;&gt;"",'PNW Barge Rate'!C448,"")</f>
        <v/>
      </c>
      <c r="D423" s="41" t="str">
        <f>IF('PNW Barge Rate'!D448&lt;&gt;"",'PNW Barge Rate'!D448,"")</f>
        <v/>
      </c>
      <c r="E423" s="41" t="str">
        <f>IF('PNW Barge Rate'!E448&lt;&gt;"",'PNW Barge Rate'!E448,"")</f>
        <v/>
      </c>
      <c r="F423" s="41" t="str">
        <f>IF('PNW Barge Rate'!F448&lt;&gt;"",'PNW Barge Rate'!F448,"")</f>
        <v/>
      </c>
      <c r="G423" s="41" t="str">
        <f>IF('PNW Barge Rate'!G448&lt;&gt;"",'PNW Barge Rate'!G448,"")</f>
        <v/>
      </c>
      <c r="H423" s="41" t="str">
        <f>IF('PNW Barge Rate'!H448&lt;&gt;"",'PNW Barge Rate'!H448,"")</f>
        <v/>
      </c>
      <c r="I423" s="41" t="str">
        <f>IF('PNW Barge Rate'!I448&lt;&gt;"",'PNW Barge Rate'!I448,"")</f>
        <v/>
      </c>
      <c r="J423" s="41" t="str">
        <f>IF('PNW Barge Rate'!J448&lt;&gt;"",'PNW Barge Rate'!J448,"")</f>
        <v/>
      </c>
      <c r="K423" s="41" t="str">
        <f>IF('PNW Barge Rate'!K448&lt;&gt;"",'PNW Barge Rate'!K448,"")</f>
        <v/>
      </c>
      <c r="L423" s="41" t="str">
        <f>IF('PNW Barge Rate'!L448&lt;&gt;"",'PNW Barge Rate'!L448,"")</f>
        <v/>
      </c>
      <c r="M423" s="41" t="str">
        <f>IF('PNW Barge Rate'!N448&lt;&gt;"",'PNW Barge Rate'!N448,"")</f>
        <v/>
      </c>
    </row>
    <row r="424" spans="1:13" x14ac:dyDescent="0.3">
      <c r="A424" s="3" t="str">
        <f>IF('PNW Barge Rate'!A449 &lt;&gt;"",'PNW Barge Rate'!A449,"")</f>
        <v/>
      </c>
      <c r="B424" s="41" t="str">
        <f>IF('PNW Barge Rate'!B449 &lt;&gt;"", 'PNW Barge Rate'!B449,"")</f>
        <v/>
      </c>
      <c r="C424" s="41" t="str">
        <f>IF('PNW Barge Rate'!C449&lt;&gt;"",'PNW Barge Rate'!C449,"")</f>
        <v/>
      </c>
      <c r="D424" s="41" t="str">
        <f>IF('PNW Barge Rate'!D449&lt;&gt;"",'PNW Barge Rate'!D449,"")</f>
        <v/>
      </c>
      <c r="E424" s="41" t="str">
        <f>IF('PNW Barge Rate'!E449&lt;&gt;"",'PNW Barge Rate'!E449,"")</f>
        <v/>
      </c>
      <c r="F424" s="41" t="str">
        <f>IF('PNW Barge Rate'!F449&lt;&gt;"",'PNW Barge Rate'!F449,"")</f>
        <v/>
      </c>
      <c r="G424" s="41" t="str">
        <f>IF('PNW Barge Rate'!G449&lt;&gt;"",'PNW Barge Rate'!G449,"")</f>
        <v/>
      </c>
      <c r="H424" s="41" t="str">
        <f>IF('PNW Barge Rate'!H449&lt;&gt;"",'PNW Barge Rate'!H449,"")</f>
        <v/>
      </c>
      <c r="I424" s="41" t="str">
        <f>IF('PNW Barge Rate'!I449&lt;&gt;"",'PNW Barge Rate'!I449,"")</f>
        <v/>
      </c>
      <c r="J424" s="41" t="str">
        <f>IF('PNW Barge Rate'!J449&lt;&gt;"",'PNW Barge Rate'!J449,"")</f>
        <v/>
      </c>
      <c r="K424" s="41" t="str">
        <f>IF('PNW Barge Rate'!K449&lt;&gt;"",'PNW Barge Rate'!K449,"")</f>
        <v/>
      </c>
      <c r="L424" s="41" t="str">
        <f>IF('PNW Barge Rate'!L449&lt;&gt;"",'PNW Barge Rate'!L449,"")</f>
        <v/>
      </c>
      <c r="M424" s="41" t="str">
        <f>IF('PNW Barge Rate'!N449&lt;&gt;"",'PNW Barge Rate'!N449,"")</f>
        <v/>
      </c>
    </row>
    <row r="425" spans="1:13" x14ac:dyDescent="0.3">
      <c r="A425" s="3" t="str">
        <f>IF('PNW Barge Rate'!A450 &lt;&gt;"",'PNW Barge Rate'!A450,"")</f>
        <v/>
      </c>
      <c r="B425" s="41" t="str">
        <f>IF('PNW Barge Rate'!B450 &lt;&gt;"", 'PNW Barge Rate'!B450,"")</f>
        <v/>
      </c>
      <c r="C425" s="41" t="str">
        <f>IF('PNW Barge Rate'!C450&lt;&gt;"",'PNW Barge Rate'!C450,"")</f>
        <v/>
      </c>
      <c r="D425" s="41" t="str">
        <f>IF('PNW Barge Rate'!D450&lt;&gt;"",'PNW Barge Rate'!D450,"")</f>
        <v/>
      </c>
      <c r="E425" s="41" t="str">
        <f>IF('PNW Barge Rate'!E450&lt;&gt;"",'PNW Barge Rate'!E450,"")</f>
        <v/>
      </c>
      <c r="F425" s="41" t="str">
        <f>IF('PNW Barge Rate'!F450&lt;&gt;"",'PNW Barge Rate'!F450,"")</f>
        <v/>
      </c>
      <c r="G425" s="41" t="str">
        <f>IF('PNW Barge Rate'!G450&lt;&gt;"",'PNW Barge Rate'!G450,"")</f>
        <v/>
      </c>
      <c r="H425" s="41" t="str">
        <f>IF('PNW Barge Rate'!H450&lt;&gt;"",'PNW Barge Rate'!H450,"")</f>
        <v/>
      </c>
      <c r="I425" s="41" t="str">
        <f>IF('PNW Barge Rate'!I450&lt;&gt;"",'PNW Barge Rate'!I450,"")</f>
        <v/>
      </c>
      <c r="J425" s="41" t="str">
        <f>IF('PNW Barge Rate'!J450&lt;&gt;"",'PNW Barge Rate'!J450,"")</f>
        <v/>
      </c>
      <c r="K425" s="41" t="str">
        <f>IF('PNW Barge Rate'!K450&lt;&gt;"",'PNW Barge Rate'!K450,"")</f>
        <v/>
      </c>
      <c r="L425" s="41" t="str">
        <f>IF('PNW Barge Rate'!L450&lt;&gt;"",'PNW Barge Rate'!L450,"")</f>
        <v/>
      </c>
      <c r="M425" s="41" t="str">
        <f>IF('PNW Barge Rate'!N450&lt;&gt;"",'PNW Barge Rate'!N450,"")</f>
        <v/>
      </c>
    </row>
    <row r="426" spans="1:13" x14ac:dyDescent="0.3">
      <c r="A426" s="3" t="str">
        <f>IF('PNW Barge Rate'!A451 &lt;&gt;"",'PNW Barge Rate'!A451,"")</f>
        <v/>
      </c>
      <c r="B426" s="41" t="str">
        <f>IF('PNW Barge Rate'!B451 &lt;&gt;"", 'PNW Barge Rate'!B451,"")</f>
        <v/>
      </c>
      <c r="C426" s="41" t="str">
        <f>IF('PNW Barge Rate'!C451&lt;&gt;"",'PNW Barge Rate'!C451,"")</f>
        <v/>
      </c>
      <c r="D426" s="41" t="str">
        <f>IF('PNW Barge Rate'!D451&lt;&gt;"",'PNW Barge Rate'!D451,"")</f>
        <v/>
      </c>
      <c r="E426" s="41" t="str">
        <f>IF('PNW Barge Rate'!E451&lt;&gt;"",'PNW Barge Rate'!E451,"")</f>
        <v/>
      </c>
      <c r="F426" s="41" t="str">
        <f>IF('PNW Barge Rate'!F451&lt;&gt;"",'PNW Barge Rate'!F451,"")</f>
        <v/>
      </c>
      <c r="G426" s="41" t="str">
        <f>IF('PNW Barge Rate'!G451&lt;&gt;"",'PNW Barge Rate'!G451,"")</f>
        <v/>
      </c>
      <c r="H426" s="41" t="str">
        <f>IF('PNW Barge Rate'!H451&lt;&gt;"",'PNW Barge Rate'!H451,"")</f>
        <v/>
      </c>
      <c r="I426" s="41" t="str">
        <f>IF('PNW Barge Rate'!I451&lt;&gt;"",'PNW Barge Rate'!I451,"")</f>
        <v/>
      </c>
      <c r="J426" s="41" t="str">
        <f>IF('PNW Barge Rate'!J451&lt;&gt;"",'PNW Barge Rate'!J451,"")</f>
        <v/>
      </c>
      <c r="K426" s="41" t="str">
        <f>IF('PNW Barge Rate'!K451&lt;&gt;"",'PNW Barge Rate'!K451,"")</f>
        <v/>
      </c>
      <c r="L426" s="41" t="str">
        <f>IF('PNW Barge Rate'!L451&lt;&gt;"",'PNW Barge Rate'!L451,"")</f>
        <v/>
      </c>
      <c r="M426" s="41" t="str">
        <f>IF('PNW Barge Rate'!N451&lt;&gt;"",'PNW Barge Rate'!N451,"")</f>
        <v/>
      </c>
    </row>
    <row r="427" spans="1:13" x14ac:dyDescent="0.3">
      <c r="A427" s="3" t="str">
        <f>IF('PNW Barge Rate'!A452 &lt;&gt;"",'PNW Barge Rate'!A452,"")</f>
        <v/>
      </c>
      <c r="B427" s="41" t="str">
        <f>IF('PNW Barge Rate'!B452 &lt;&gt;"", 'PNW Barge Rate'!B452,"")</f>
        <v/>
      </c>
      <c r="C427" s="41" t="str">
        <f>IF('PNW Barge Rate'!C452&lt;&gt;"",'PNW Barge Rate'!C452,"")</f>
        <v/>
      </c>
      <c r="D427" s="41" t="str">
        <f>IF('PNW Barge Rate'!D452&lt;&gt;"",'PNW Barge Rate'!D452,"")</f>
        <v/>
      </c>
      <c r="E427" s="41" t="str">
        <f>IF('PNW Barge Rate'!E452&lt;&gt;"",'PNW Barge Rate'!E452,"")</f>
        <v/>
      </c>
      <c r="F427" s="41" t="str">
        <f>IF('PNW Barge Rate'!F452&lt;&gt;"",'PNW Barge Rate'!F452,"")</f>
        <v/>
      </c>
      <c r="G427" s="41" t="str">
        <f>IF('PNW Barge Rate'!G452&lt;&gt;"",'PNW Barge Rate'!G452,"")</f>
        <v/>
      </c>
      <c r="H427" s="41" t="str">
        <f>IF('PNW Barge Rate'!H452&lt;&gt;"",'PNW Barge Rate'!H452,"")</f>
        <v/>
      </c>
      <c r="I427" s="41" t="str">
        <f>IF('PNW Barge Rate'!I452&lt;&gt;"",'PNW Barge Rate'!I452,"")</f>
        <v/>
      </c>
      <c r="J427" s="41" t="str">
        <f>IF('PNW Barge Rate'!J452&lt;&gt;"",'PNW Barge Rate'!J452,"")</f>
        <v/>
      </c>
      <c r="K427" s="41" t="str">
        <f>IF('PNW Barge Rate'!K452&lt;&gt;"",'PNW Barge Rate'!K452,"")</f>
        <v/>
      </c>
      <c r="L427" s="41" t="str">
        <f>IF('PNW Barge Rate'!L452&lt;&gt;"",'PNW Barge Rate'!L452,"")</f>
        <v/>
      </c>
      <c r="M427" s="41" t="str">
        <f>IF('PNW Barge Rate'!N452&lt;&gt;"",'PNW Barge Rate'!N452,"")</f>
        <v/>
      </c>
    </row>
    <row r="428" spans="1:13" x14ac:dyDescent="0.3">
      <c r="A428" s="3" t="str">
        <f>IF('PNW Barge Rate'!A453 &lt;&gt;"",'PNW Barge Rate'!A453,"")</f>
        <v/>
      </c>
      <c r="B428" s="41" t="str">
        <f>IF('PNW Barge Rate'!B453 &lt;&gt;"", 'PNW Barge Rate'!B453,"")</f>
        <v/>
      </c>
      <c r="C428" s="41" t="str">
        <f>IF('PNW Barge Rate'!C453&lt;&gt;"",'PNW Barge Rate'!C453,"")</f>
        <v/>
      </c>
      <c r="D428" s="41" t="str">
        <f>IF('PNW Barge Rate'!D453&lt;&gt;"",'PNW Barge Rate'!D453,"")</f>
        <v/>
      </c>
      <c r="E428" s="41" t="str">
        <f>IF('PNW Barge Rate'!E453&lt;&gt;"",'PNW Barge Rate'!E453,"")</f>
        <v/>
      </c>
      <c r="F428" s="41" t="str">
        <f>IF('PNW Barge Rate'!F453&lt;&gt;"",'PNW Barge Rate'!F453,"")</f>
        <v/>
      </c>
      <c r="G428" s="41" t="str">
        <f>IF('PNW Barge Rate'!G453&lt;&gt;"",'PNW Barge Rate'!G453,"")</f>
        <v/>
      </c>
      <c r="H428" s="41" t="str">
        <f>IF('PNW Barge Rate'!H453&lt;&gt;"",'PNW Barge Rate'!H453,"")</f>
        <v/>
      </c>
      <c r="I428" s="41" t="str">
        <f>IF('PNW Barge Rate'!I453&lt;&gt;"",'PNW Barge Rate'!I453,"")</f>
        <v/>
      </c>
      <c r="J428" s="41" t="str">
        <f>IF('PNW Barge Rate'!J453&lt;&gt;"",'PNW Barge Rate'!J453,"")</f>
        <v/>
      </c>
      <c r="K428" s="41" t="str">
        <f>IF('PNW Barge Rate'!K453&lt;&gt;"",'PNW Barge Rate'!K453,"")</f>
        <v/>
      </c>
      <c r="L428" s="41" t="str">
        <f>IF('PNW Barge Rate'!L453&lt;&gt;"",'PNW Barge Rate'!L453,"")</f>
        <v/>
      </c>
      <c r="M428" s="41" t="str">
        <f>IF('PNW Barge Rate'!N453&lt;&gt;"",'PNW Barge Rate'!N453,"")</f>
        <v/>
      </c>
    </row>
    <row r="429" spans="1:13" x14ac:dyDescent="0.3">
      <c r="A429" s="3" t="str">
        <f>IF('PNW Barge Rate'!A454 &lt;&gt;"",'PNW Barge Rate'!A454,"")</f>
        <v/>
      </c>
      <c r="B429" s="41" t="str">
        <f>IF('PNW Barge Rate'!B454 &lt;&gt;"", 'PNW Barge Rate'!B454,"")</f>
        <v/>
      </c>
      <c r="C429" s="41" t="str">
        <f>IF('PNW Barge Rate'!C454&lt;&gt;"",'PNW Barge Rate'!C454,"")</f>
        <v/>
      </c>
      <c r="D429" s="41" t="str">
        <f>IF('PNW Barge Rate'!D454&lt;&gt;"",'PNW Barge Rate'!D454,"")</f>
        <v/>
      </c>
      <c r="E429" s="41" t="str">
        <f>IF('PNW Barge Rate'!E454&lt;&gt;"",'PNW Barge Rate'!E454,"")</f>
        <v/>
      </c>
      <c r="F429" s="41" t="str">
        <f>IF('PNW Barge Rate'!F454&lt;&gt;"",'PNW Barge Rate'!F454,"")</f>
        <v/>
      </c>
      <c r="G429" s="41" t="str">
        <f>IF('PNW Barge Rate'!G454&lt;&gt;"",'PNW Barge Rate'!G454,"")</f>
        <v/>
      </c>
      <c r="H429" s="41" t="str">
        <f>IF('PNW Barge Rate'!H454&lt;&gt;"",'PNW Barge Rate'!H454,"")</f>
        <v/>
      </c>
      <c r="I429" s="41" t="str">
        <f>IF('PNW Barge Rate'!I454&lt;&gt;"",'PNW Barge Rate'!I454,"")</f>
        <v/>
      </c>
      <c r="J429" s="41" t="str">
        <f>IF('PNW Barge Rate'!J454&lt;&gt;"",'PNW Barge Rate'!J454,"")</f>
        <v/>
      </c>
      <c r="K429" s="41" t="str">
        <f>IF('PNW Barge Rate'!K454&lt;&gt;"",'PNW Barge Rate'!K454,"")</f>
        <v/>
      </c>
      <c r="L429" s="41" t="str">
        <f>IF('PNW Barge Rate'!L454&lt;&gt;"",'PNW Barge Rate'!L454,"")</f>
        <v/>
      </c>
      <c r="M429" s="41" t="str">
        <f>IF('PNW Barge Rate'!N454&lt;&gt;"",'PNW Barge Rate'!N454,"")</f>
        <v/>
      </c>
    </row>
    <row r="430" spans="1:13" x14ac:dyDescent="0.3">
      <c r="A430" s="3" t="str">
        <f>IF('PNW Barge Rate'!A455 &lt;&gt;"",'PNW Barge Rate'!A455,"")</f>
        <v/>
      </c>
      <c r="B430" s="41" t="str">
        <f>IF('PNW Barge Rate'!B455 &lt;&gt;"", 'PNW Barge Rate'!B455,"")</f>
        <v/>
      </c>
      <c r="C430" s="41" t="str">
        <f>IF('PNW Barge Rate'!C455&lt;&gt;"",'PNW Barge Rate'!C455,"")</f>
        <v/>
      </c>
      <c r="D430" s="41" t="str">
        <f>IF('PNW Barge Rate'!D455&lt;&gt;"",'PNW Barge Rate'!D455,"")</f>
        <v/>
      </c>
      <c r="E430" s="41" t="str">
        <f>IF('PNW Barge Rate'!E455&lt;&gt;"",'PNW Barge Rate'!E455,"")</f>
        <v/>
      </c>
      <c r="F430" s="41" t="str">
        <f>IF('PNW Barge Rate'!F455&lt;&gt;"",'PNW Barge Rate'!F455,"")</f>
        <v/>
      </c>
      <c r="G430" s="41" t="str">
        <f>IF('PNW Barge Rate'!G455&lt;&gt;"",'PNW Barge Rate'!G455,"")</f>
        <v/>
      </c>
      <c r="H430" s="41" t="str">
        <f>IF('PNW Barge Rate'!H455&lt;&gt;"",'PNW Barge Rate'!H455,"")</f>
        <v/>
      </c>
      <c r="I430" s="41" t="str">
        <f>IF('PNW Barge Rate'!I455&lt;&gt;"",'PNW Barge Rate'!I455,"")</f>
        <v/>
      </c>
      <c r="J430" s="41" t="str">
        <f>IF('PNW Barge Rate'!J455&lt;&gt;"",'PNW Barge Rate'!J455,"")</f>
        <v/>
      </c>
      <c r="K430" s="41" t="str">
        <f>IF('PNW Barge Rate'!K455&lt;&gt;"",'PNW Barge Rate'!K455,"")</f>
        <v/>
      </c>
      <c r="L430" s="41" t="str">
        <f>IF('PNW Barge Rate'!L455&lt;&gt;"",'PNW Barge Rate'!L455,"")</f>
        <v/>
      </c>
      <c r="M430" s="41" t="str">
        <f>IF('PNW Barge Rate'!N455&lt;&gt;"",'PNW Barge Rate'!N455,"")</f>
        <v/>
      </c>
    </row>
    <row r="431" spans="1:13" x14ac:dyDescent="0.3">
      <c r="A431" s="3" t="str">
        <f>IF('PNW Barge Rate'!A456 &lt;&gt;"",'PNW Barge Rate'!A456,"")</f>
        <v/>
      </c>
      <c r="B431" s="41" t="str">
        <f>IF('PNW Barge Rate'!B456 &lt;&gt;"", 'PNW Barge Rate'!B456,"")</f>
        <v/>
      </c>
      <c r="C431" s="41" t="str">
        <f>IF('PNW Barge Rate'!C456&lt;&gt;"",'PNW Barge Rate'!C456,"")</f>
        <v/>
      </c>
      <c r="D431" s="41" t="str">
        <f>IF('PNW Barge Rate'!D456&lt;&gt;"",'PNW Barge Rate'!D456,"")</f>
        <v/>
      </c>
      <c r="E431" s="41" t="str">
        <f>IF('PNW Barge Rate'!E456&lt;&gt;"",'PNW Barge Rate'!E456,"")</f>
        <v/>
      </c>
      <c r="F431" s="41" t="str">
        <f>IF('PNW Barge Rate'!F456&lt;&gt;"",'PNW Barge Rate'!F456,"")</f>
        <v/>
      </c>
      <c r="G431" s="41" t="str">
        <f>IF('PNW Barge Rate'!G456&lt;&gt;"",'PNW Barge Rate'!G456,"")</f>
        <v/>
      </c>
      <c r="H431" s="41" t="str">
        <f>IF('PNW Barge Rate'!H456&lt;&gt;"",'PNW Barge Rate'!H456,"")</f>
        <v/>
      </c>
      <c r="I431" s="41" t="str">
        <f>IF('PNW Barge Rate'!I456&lt;&gt;"",'PNW Barge Rate'!I456,"")</f>
        <v/>
      </c>
      <c r="J431" s="41" t="str">
        <f>IF('PNW Barge Rate'!J456&lt;&gt;"",'PNW Barge Rate'!J456,"")</f>
        <v/>
      </c>
      <c r="K431" s="41" t="str">
        <f>IF('PNW Barge Rate'!K456&lt;&gt;"",'PNW Barge Rate'!K456,"")</f>
        <v/>
      </c>
      <c r="L431" s="41" t="str">
        <f>IF('PNW Barge Rate'!L456&lt;&gt;"",'PNW Barge Rate'!L456,"")</f>
        <v/>
      </c>
      <c r="M431" s="41" t="str">
        <f>IF('PNW Barge Rate'!N456&lt;&gt;"",'PNW Barge Rate'!N456,"")</f>
        <v/>
      </c>
    </row>
    <row r="432" spans="1:13" x14ac:dyDescent="0.3">
      <c r="A432" s="3" t="str">
        <f>IF('PNW Barge Rate'!A457 &lt;&gt;"",'PNW Barge Rate'!A457,"")</f>
        <v/>
      </c>
      <c r="B432" s="41" t="str">
        <f>IF('PNW Barge Rate'!B457 &lt;&gt;"", 'PNW Barge Rate'!B457,"")</f>
        <v/>
      </c>
      <c r="C432" s="41" t="str">
        <f>IF('PNW Barge Rate'!C457&lt;&gt;"",'PNW Barge Rate'!C457,"")</f>
        <v/>
      </c>
      <c r="D432" s="41" t="str">
        <f>IF('PNW Barge Rate'!D457&lt;&gt;"",'PNW Barge Rate'!D457,"")</f>
        <v/>
      </c>
      <c r="E432" s="41" t="str">
        <f>IF('PNW Barge Rate'!E457&lt;&gt;"",'PNW Barge Rate'!E457,"")</f>
        <v/>
      </c>
      <c r="F432" s="41" t="str">
        <f>IF('PNW Barge Rate'!F457&lt;&gt;"",'PNW Barge Rate'!F457,"")</f>
        <v/>
      </c>
      <c r="G432" s="41" t="str">
        <f>IF('PNW Barge Rate'!G457&lt;&gt;"",'PNW Barge Rate'!G457,"")</f>
        <v/>
      </c>
      <c r="H432" s="41" t="str">
        <f>IF('PNW Barge Rate'!H457&lt;&gt;"",'PNW Barge Rate'!H457,"")</f>
        <v/>
      </c>
      <c r="I432" s="41" t="str">
        <f>IF('PNW Barge Rate'!I457&lt;&gt;"",'PNW Barge Rate'!I457,"")</f>
        <v/>
      </c>
      <c r="J432" s="41" t="str">
        <f>IF('PNW Barge Rate'!J457&lt;&gt;"",'PNW Barge Rate'!J457,"")</f>
        <v/>
      </c>
      <c r="K432" s="41" t="str">
        <f>IF('PNW Barge Rate'!K457&lt;&gt;"",'PNW Barge Rate'!K457,"")</f>
        <v/>
      </c>
      <c r="L432" s="41" t="str">
        <f>IF('PNW Barge Rate'!L457&lt;&gt;"",'PNW Barge Rate'!L457,"")</f>
        <v/>
      </c>
      <c r="M432" s="41" t="str">
        <f>IF('PNW Barge Rate'!N457&lt;&gt;"",'PNW Barge Rate'!N457,"")</f>
        <v/>
      </c>
    </row>
    <row r="433" spans="1:13" x14ac:dyDescent="0.3">
      <c r="A433" s="3" t="str">
        <f>IF('PNW Barge Rate'!A458 &lt;&gt;"",'PNW Barge Rate'!A458,"")</f>
        <v/>
      </c>
      <c r="B433" s="41" t="str">
        <f>IF('PNW Barge Rate'!B458 &lt;&gt;"", 'PNW Barge Rate'!B458,"")</f>
        <v/>
      </c>
      <c r="C433" s="41" t="str">
        <f>IF('PNW Barge Rate'!C458&lt;&gt;"",'PNW Barge Rate'!C458,"")</f>
        <v/>
      </c>
      <c r="D433" s="41" t="str">
        <f>IF('PNW Barge Rate'!D458&lt;&gt;"",'PNW Barge Rate'!D458,"")</f>
        <v/>
      </c>
      <c r="E433" s="41" t="str">
        <f>IF('PNW Barge Rate'!E458&lt;&gt;"",'PNW Barge Rate'!E458,"")</f>
        <v/>
      </c>
      <c r="F433" s="41" t="str">
        <f>IF('PNW Barge Rate'!F458&lt;&gt;"",'PNW Barge Rate'!F458,"")</f>
        <v/>
      </c>
      <c r="G433" s="41" t="str">
        <f>IF('PNW Barge Rate'!G458&lt;&gt;"",'PNW Barge Rate'!G458,"")</f>
        <v/>
      </c>
      <c r="H433" s="41" t="str">
        <f>IF('PNW Barge Rate'!H458&lt;&gt;"",'PNW Barge Rate'!H458,"")</f>
        <v/>
      </c>
      <c r="I433" s="41" t="str">
        <f>IF('PNW Barge Rate'!I458&lt;&gt;"",'PNW Barge Rate'!I458,"")</f>
        <v/>
      </c>
      <c r="J433" s="41" t="str">
        <f>IF('PNW Barge Rate'!J458&lt;&gt;"",'PNW Barge Rate'!J458,"")</f>
        <v/>
      </c>
      <c r="K433" s="41" t="str">
        <f>IF('PNW Barge Rate'!K458&lt;&gt;"",'PNW Barge Rate'!K458,"")</f>
        <v/>
      </c>
      <c r="L433" s="41" t="str">
        <f>IF('PNW Barge Rate'!L458&lt;&gt;"",'PNW Barge Rate'!L458,"")</f>
        <v/>
      </c>
      <c r="M433" s="41" t="str">
        <f>IF('PNW Barge Rate'!N458&lt;&gt;"",'PNW Barge Rate'!N458,"")</f>
        <v/>
      </c>
    </row>
    <row r="434" spans="1:13" x14ac:dyDescent="0.3">
      <c r="A434" s="3" t="str">
        <f>IF('PNW Barge Rate'!A459 &lt;&gt;"",'PNW Barge Rate'!A459,"")</f>
        <v/>
      </c>
      <c r="B434" s="41" t="str">
        <f>IF('PNW Barge Rate'!B459 &lt;&gt;"", 'PNW Barge Rate'!B459,"")</f>
        <v/>
      </c>
      <c r="C434" s="41" t="str">
        <f>IF('PNW Barge Rate'!C459&lt;&gt;"",'PNW Barge Rate'!C459,"")</f>
        <v/>
      </c>
      <c r="D434" s="41" t="str">
        <f>IF('PNW Barge Rate'!D459&lt;&gt;"",'PNW Barge Rate'!D459,"")</f>
        <v/>
      </c>
      <c r="E434" s="41" t="str">
        <f>IF('PNW Barge Rate'!E459&lt;&gt;"",'PNW Barge Rate'!E459,"")</f>
        <v/>
      </c>
      <c r="F434" s="41" t="str">
        <f>IF('PNW Barge Rate'!F459&lt;&gt;"",'PNW Barge Rate'!F459,"")</f>
        <v/>
      </c>
      <c r="G434" s="41" t="str">
        <f>IF('PNW Barge Rate'!G459&lt;&gt;"",'PNW Barge Rate'!G459,"")</f>
        <v/>
      </c>
      <c r="H434" s="41" t="str">
        <f>IF('PNW Barge Rate'!H459&lt;&gt;"",'PNW Barge Rate'!H459,"")</f>
        <v/>
      </c>
      <c r="I434" s="41" t="str">
        <f>IF('PNW Barge Rate'!I459&lt;&gt;"",'PNW Barge Rate'!I459,"")</f>
        <v/>
      </c>
      <c r="J434" s="41" t="str">
        <f>IF('PNW Barge Rate'!J459&lt;&gt;"",'PNW Barge Rate'!J459,"")</f>
        <v/>
      </c>
      <c r="K434" s="41" t="str">
        <f>IF('PNW Barge Rate'!K459&lt;&gt;"",'PNW Barge Rate'!K459,"")</f>
        <v/>
      </c>
      <c r="L434" s="41" t="str">
        <f>IF('PNW Barge Rate'!L459&lt;&gt;"",'PNW Barge Rate'!L459,"")</f>
        <v/>
      </c>
      <c r="M434" s="41" t="str">
        <f>IF('PNW Barge Rate'!N459&lt;&gt;"",'PNW Barge Rate'!N459,"")</f>
        <v/>
      </c>
    </row>
    <row r="435" spans="1:13" x14ac:dyDescent="0.3">
      <c r="A435" s="3" t="str">
        <f>IF('PNW Barge Rate'!A460 &lt;&gt;"",'PNW Barge Rate'!A460,"")</f>
        <v/>
      </c>
      <c r="B435" s="41" t="str">
        <f>IF('PNW Barge Rate'!B460 &lt;&gt;"", 'PNW Barge Rate'!B460,"")</f>
        <v/>
      </c>
      <c r="C435" s="41" t="str">
        <f>IF('PNW Barge Rate'!C460&lt;&gt;"",'PNW Barge Rate'!C460,"")</f>
        <v/>
      </c>
      <c r="D435" s="41" t="str">
        <f>IF('PNW Barge Rate'!D460&lt;&gt;"",'PNW Barge Rate'!D460,"")</f>
        <v/>
      </c>
      <c r="E435" s="41" t="str">
        <f>IF('PNW Barge Rate'!E460&lt;&gt;"",'PNW Barge Rate'!E460,"")</f>
        <v/>
      </c>
      <c r="F435" s="41" t="str">
        <f>IF('PNW Barge Rate'!F460&lt;&gt;"",'PNW Barge Rate'!F460,"")</f>
        <v/>
      </c>
      <c r="G435" s="41" t="str">
        <f>IF('PNW Barge Rate'!G460&lt;&gt;"",'PNW Barge Rate'!G460,"")</f>
        <v/>
      </c>
      <c r="H435" s="41" t="str">
        <f>IF('PNW Barge Rate'!H460&lt;&gt;"",'PNW Barge Rate'!H460,"")</f>
        <v/>
      </c>
      <c r="I435" s="41" t="str">
        <f>IF('PNW Barge Rate'!I460&lt;&gt;"",'PNW Barge Rate'!I460,"")</f>
        <v/>
      </c>
      <c r="J435" s="41" t="str">
        <f>IF('PNW Barge Rate'!J460&lt;&gt;"",'PNW Barge Rate'!J460,"")</f>
        <v/>
      </c>
      <c r="K435" s="41" t="str">
        <f>IF('PNW Barge Rate'!K460&lt;&gt;"",'PNW Barge Rate'!K460,"")</f>
        <v/>
      </c>
      <c r="L435" s="41" t="str">
        <f>IF('PNW Barge Rate'!L460&lt;&gt;"",'PNW Barge Rate'!L460,"")</f>
        <v/>
      </c>
      <c r="M435" s="41" t="str">
        <f>IF('PNW Barge Rate'!N460&lt;&gt;"",'PNW Barge Rate'!N460,"")</f>
        <v/>
      </c>
    </row>
    <row r="436" spans="1:13" x14ac:dyDescent="0.3">
      <c r="A436" s="3" t="str">
        <f>IF('PNW Barge Rate'!A461 &lt;&gt;"",'PNW Barge Rate'!A461,"")</f>
        <v/>
      </c>
      <c r="B436" s="41" t="str">
        <f>IF('PNW Barge Rate'!B461 &lt;&gt;"", 'PNW Barge Rate'!B461,"")</f>
        <v/>
      </c>
      <c r="C436" s="41" t="str">
        <f>IF('PNW Barge Rate'!C461&lt;&gt;"",'PNW Barge Rate'!C461,"")</f>
        <v/>
      </c>
      <c r="D436" s="41" t="str">
        <f>IF('PNW Barge Rate'!D461&lt;&gt;"",'PNW Barge Rate'!D461,"")</f>
        <v/>
      </c>
      <c r="E436" s="41" t="str">
        <f>IF('PNW Barge Rate'!E461&lt;&gt;"",'PNW Barge Rate'!E461,"")</f>
        <v/>
      </c>
      <c r="F436" s="41" t="str">
        <f>IF('PNW Barge Rate'!F461&lt;&gt;"",'PNW Barge Rate'!F461,"")</f>
        <v/>
      </c>
      <c r="G436" s="41" t="str">
        <f>IF('PNW Barge Rate'!G461&lt;&gt;"",'PNW Barge Rate'!G461,"")</f>
        <v/>
      </c>
      <c r="H436" s="41" t="str">
        <f>IF('PNW Barge Rate'!H461&lt;&gt;"",'PNW Barge Rate'!H461,"")</f>
        <v/>
      </c>
      <c r="I436" s="41" t="str">
        <f>IF('PNW Barge Rate'!I461&lt;&gt;"",'PNW Barge Rate'!I461,"")</f>
        <v/>
      </c>
      <c r="J436" s="41" t="str">
        <f>IF('PNW Barge Rate'!J461&lt;&gt;"",'PNW Barge Rate'!J461,"")</f>
        <v/>
      </c>
      <c r="K436" s="41" t="str">
        <f>IF('PNW Barge Rate'!K461&lt;&gt;"",'PNW Barge Rate'!K461,"")</f>
        <v/>
      </c>
      <c r="L436" s="41" t="str">
        <f>IF('PNW Barge Rate'!L461&lt;&gt;"",'PNW Barge Rate'!L461,"")</f>
        <v/>
      </c>
      <c r="M436" s="41" t="str">
        <f>IF('PNW Barge Rate'!N461&lt;&gt;"",'PNW Barge Rate'!N461,"")</f>
        <v/>
      </c>
    </row>
    <row r="437" spans="1:13" x14ac:dyDescent="0.3">
      <c r="A437" s="3" t="str">
        <f>IF('PNW Barge Rate'!A462 &lt;&gt;"",'PNW Barge Rate'!A462,"")</f>
        <v/>
      </c>
      <c r="B437" s="41" t="str">
        <f>IF('PNW Barge Rate'!B462 &lt;&gt;"", 'PNW Barge Rate'!B462,"")</f>
        <v/>
      </c>
      <c r="C437" s="41" t="str">
        <f>IF('PNW Barge Rate'!C462&lt;&gt;"",'PNW Barge Rate'!C462,"")</f>
        <v/>
      </c>
      <c r="D437" s="41" t="str">
        <f>IF('PNW Barge Rate'!D462&lt;&gt;"",'PNW Barge Rate'!D462,"")</f>
        <v/>
      </c>
      <c r="E437" s="41" t="str">
        <f>IF('PNW Barge Rate'!E462&lt;&gt;"",'PNW Barge Rate'!E462,"")</f>
        <v/>
      </c>
      <c r="F437" s="41" t="str">
        <f>IF('PNW Barge Rate'!F462&lt;&gt;"",'PNW Barge Rate'!F462,"")</f>
        <v/>
      </c>
      <c r="G437" s="41" t="str">
        <f>IF('PNW Barge Rate'!G462&lt;&gt;"",'PNW Barge Rate'!G462,"")</f>
        <v/>
      </c>
      <c r="H437" s="41" t="str">
        <f>IF('PNW Barge Rate'!H462&lt;&gt;"",'PNW Barge Rate'!H462,"")</f>
        <v/>
      </c>
      <c r="I437" s="41" t="str">
        <f>IF('PNW Barge Rate'!I462&lt;&gt;"",'PNW Barge Rate'!I462,"")</f>
        <v/>
      </c>
      <c r="J437" s="41" t="str">
        <f>IF('PNW Barge Rate'!J462&lt;&gt;"",'PNW Barge Rate'!J462,"")</f>
        <v/>
      </c>
      <c r="K437" s="41" t="str">
        <f>IF('PNW Barge Rate'!K462&lt;&gt;"",'PNW Barge Rate'!K462,"")</f>
        <v/>
      </c>
      <c r="L437" s="41" t="str">
        <f>IF('PNW Barge Rate'!L462&lt;&gt;"",'PNW Barge Rate'!L462,"")</f>
        <v/>
      </c>
      <c r="M437" s="41" t="str">
        <f>IF('PNW Barge Rate'!N462&lt;&gt;"",'PNW Barge Rate'!N462,"")</f>
        <v/>
      </c>
    </row>
    <row r="438" spans="1:13" x14ac:dyDescent="0.3">
      <c r="A438" s="3" t="str">
        <f>IF('PNW Barge Rate'!A463 &lt;&gt;"",'PNW Barge Rate'!A463,"")</f>
        <v/>
      </c>
      <c r="B438" s="41" t="str">
        <f>IF('PNW Barge Rate'!B463 &lt;&gt;"", 'PNW Barge Rate'!B463,"")</f>
        <v/>
      </c>
      <c r="C438" s="41" t="str">
        <f>IF('PNW Barge Rate'!C463&lt;&gt;"",'PNW Barge Rate'!C463,"")</f>
        <v/>
      </c>
      <c r="D438" s="41" t="str">
        <f>IF('PNW Barge Rate'!D463&lt;&gt;"",'PNW Barge Rate'!D463,"")</f>
        <v/>
      </c>
      <c r="E438" s="41" t="str">
        <f>IF('PNW Barge Rate'!E463&lt;&gt;"",'PNW Barge Rate'!E463,"")</f>
        <v/>
      </c>
      <c r="F438" s="41" t="str">
        <f>IF('PNW Barge Rate'!F463&lt;&gt;"",'PNW Barge Rate'!F463,"")</f>
        <v/>
      </c>
      <c r="G438" s="41" t="str">
        <f>IF('PNW Barge Rate'!G463&lt;&gt;"",'PNW Barge Rate'!G463,"")</f>
        <v/>
      </c>
      <c r="H438" s="41" t="str">
        <f>IF('PNW Barge Rate'!H463&lt;&gt;"",'PNW Barge Rate'!H463,"")</f>
        <v/>
      </c>
      <c r="I438" s="41" t="str">
        <f>IF('PNW Barge Rate'!I463&lt;&gt;"",'PNW Barge Rate'!I463,"")</f>
        <v/>
      </c>
      <c r="J438" s="41" t="str">
        <f>IF('PNW Barge Rate'!J463&lt;&gt;"",'PNW Barge Rate'!J463,"")</f>
        <v/>
      </c>
      <c r="K438" s="41" t="str">
        <f>IF('PNW Barge Rate'!K463&lt;&gt;"",'PNW Barge Rate'!K463,"")</f>
        <v/>
      </c>
      <c r="L438" s="41" t="str">
        <f>IF('PNW Barge Rate'!L463&lt;&gt;"",'PNW Barge Rate'!L463,"")</f>
        <v/>
      </c>
      <c r="M438" s="41" t="str">
        <f>IF('PNW Barge Rate'!N463&lt;&gt;"",'PNW Barge Rate'!N463,"")</f>
        <v/>
      </c>
    </row>
    <row r="439" spans="1:13" x14ac:dyDescent="0.3">
      <c r="A439" s="3" t="str">
        <f>IF('PNW Barge Rate'!A464 &lt;&gt;"",'PNW Barge Rate'!A464,"")</f>
        <v/>
      </c>
      <c r="B439" s="41" t="str">
        <f>IF('PNW Barge Rate'!B464 &lt;&gt;"", 'PNW Barge Rate'!B464,"")</f>
        <v/>
      </c>
      <c r="C439" s="41" t="str">
        <f>IF('PNW Barge Rate'!C464&lt;&gt;"",'PNW Barge Rate'!C464,"")</f>
        <v/>
      </c>
      <c r="D439" s="41" t="str">
        <f>IF('PNW Barge Rate'!D464&lt;&gt;"",'PNW Barge Rate'!D464,"")</f>
        <v/>
      </c>
      <c r="E439" s="41" t="str">
        <f>IF('PNW Barge Rate'!E464&lt;&gt;"",'PNW Barge Rate'!E464,"")</f>
        <v/>
      </c>
      <c r="F439" s="41" t="str">
        <f>IF('PNW Barge Rate'!F464&lt;&gt;"",'PNW Barge Rate'!F464,"")</f>
        <v/>
      </c>
      <c r="G439" s="41" t="str">
        <f>IF('PNW Barge Rate'!G464&lt;&gt;"",'PNW Barge Rate'!G464,"")</f>
        <v/>
      </c>
      <c r="H439" s="41" t="str">
        <f>IF('PNW Barge Rate'!H464&lt;&gt;"",'PNW Barge Rate'!H464,"")</f>
        <v/>
      </c>
      <c r="I439" s="41" t="str">
        <f>IF('PNW Barge Rate'!I464&lt;&gt;"",'PNW Barge Rate'!I464,"")</f>
        <v/>
      </c>
      <c r="J439" s="41" t="str">
        <f>IF('PNW Barge Rate'!J464&lt;&gt;"",'PNW Barge Rate'!J464,"")</f>
        <v/>
      </c>
      <c r="K439" s="41" t="str">
        <f>IF('PNW Barge Rate'!K464&lt;&gt;"",'PNW Barge Rate'!K464,"")</f>
        <v/>
      </c>
      <c r="L439" s="41" t="str">
        <f>IF('PNW Barge Rate'!L464&lt;&gt;"",'PNW Barge Rate'!L464,"")</f>
        <v/>
      </c>
      <c r="M439" s="41" t="str">
        <f>IF('PNW Barge Rate'!N464&lt;&gt;"",'PNW Barge Rate'!N464,"")</f>
        <v/>
      </c>
    </row>
    <row r="440" spans="1:13" x14ac:dyDescent="0.3">
      <c r="A440" s="3" t="str">
        <f>IF('PNW Barge Rate'!A465 &lt;&gt;"",'PNW Barge Rate'!A465,"")</f>
        <v/>
      </c>
      <c r="B440" s="41" t="str">
        <f>IF('PNW Barge Rate'!B465 &lt;&gt;"", 'PNW Barge Rate'!B465,"")</f>
        <v/>
      </c>
      <c r="C440" s="41" t="str">
        <f>IF('PNW Barge Rate'!C465&lt;&gt;"",'PNW Barge Rate'!C465,"")</f>
        <v/>
      </c>
      <c r="D440" s="41" t="str">
        <f>IF('PNW Barge Rate'!D465&lt;&gt;"",'PNW Barge Rate'!D465,"")</f>
        <v/>
      </c>
      <c r="E440" s="41" t="str">
        <f>IF('PNW Barge Rate'!E465&lt;&gt;"",'PNW Barge Rate'!E465,"")</f>
        <v/>
      </c>
      <c r="F440" s="41" t="str">
        <f>IF('PNW Barge Rate'!F465&lt;&gt;"",'PNW Barge Rate'!F465,"")</f>
        <v/>
      </c>
      <c r="G440" s="41" t="str">
        <f>IF('PNW Barge Rate'!G465&lt;&gt;"",'PNW Barge Rate'!G465,"")</f>
        <v/>
      </c>
      <c r="H440" s="41" t="str">
        <f>IF('PNW Barge Rate'!H465&lt;&gt;"",'PNW Barge Rate'!H465,"")</f>
        <v/>
      </c>
      <c r="I440" s="41" t="str">
        <f>IF('PNW Barge Rate'!I465&lt;&gt;"",'PNW Barge Rate'!I465,"")</f>
        <v/>
      </c>
      <c r="J440" s="41" t="str">
        <f>IF('PNW Barge Rate'!J465&lt;&gt;"",'PNW Barge Rate'!J465,"")</f>
        <v/>
      </c>
      <c r="K440" s="41" t="str">
        <f>IF('PNW Barge Rate'!K465&lt;&gt;"",'PNW Barge Rate'!K465,"")</f>
        <v/>
      </c>
      <c r="L440" s="41" t="str">
        <f>IF('PNW Barge Rate'!L465&lt;&gt;"",'PNW Barge Rate'!L465,"")</f>
        <v/>
      </c>
      <c r="M440" s="41" t="str">
        <f>IF('PNW Barge Rate'!N465&lt;&gt;"",'PNW Barge Rate'!N465,"")</f>
        <v/>
      </c>
    </row>
    <row r="441" spans="1:13" x14ac:dyDescent="0.3">
      <c r="A441" s="3" t="str">
        <f>IF('PNW Barge Rate'!A466 &lt;&gt;"",'PNW Barge Rate'!A466,"")</f>
        <v/>
      </c>
      <c r="B441" s="41" t="str">
        <f>IF('PNW Barge Rate'!B466 &lt;&gt;"", 'PNW Barge Rate'!B466,"")</f>
        <v/>
      </c>
      <c r="C441" s="41" t="str">
        <f>IF('PNW Barge Rate'!C466&lt;&gt;"",'PNW Barge Rate'!C466,"")</f>
        <v/>
      </c>
      <c r="D441" s="41" t="str">
        <f>IF('PNW Barge Rate'!D466&lt;&gt;"",'PNW Barge Rate'!D466,"")</f>
        <v/>
      </c>
      <c r="E441" s="41" t="str">
        <f>IF('PNW Barge Rate'!E466&lt;&gt;"",'PNW Barge Rate'!E466,"")</f>
        <v/>
      </c>
      <c r="F441" s="41" t="str">
        <f>IF('PNW Barge Rate'!F466&lt;&gt;"",'PNW Barge Rate'!F466,"")</f>
        <v/>
      </c>
      <c r="G441" s="41" t="str">
        <f>IF('PNW Barge Rate'!G466&lt;&gt;"",'PNW Barge Rate'!G466,"")</f>
        <v/>
      </c>
      <c r="H441" s="41" t="str">
        <f>IF('PNW Barge Rate'!H466&lt;&gt;"",'PNW Barge Rate'!H466,"")</f>
        <v/>
      </c>
      <c r="I441" s="41" t="str">
        <f>IF('PNW Barge Rate'!I466&lt;&gt;"",'PNW Barge Rate'!I466,"")</f>
        <v/>
      </c>
      <c r="J441" s="41" t="str">
        <f>IF('PNW Barge Rate'!J466&lt;&gt;"",'PNW Barge Rate'!J466,"")</f>
        <v/>
      </c>
      <c r="K441" s="41" t="str">
        <f>IF('PNW Barge Rate'!K466&lt;&gt;"",'PNW Barge Rate'!K466,"")</f>
        <v/>
      </c>
      <c r="L441" s="41" t="str">
        <f>IF('PNW Barge Rate'!L466&lt;&gt;"",'PNW Barge Rate'!L466,"")</f>
        <v/>
      </c>
      <c r="M441" s="41" t="str">
        <f>IF('PNW Barge Rate'!N466&lt;&gt;"",'PNW Barge Rate'!N466,"")</f>
        <v/>
      </c>
    </row>
    <row r="442" spans="1:13" x14ac:dyDescent="0.3">
      <c r="A442" s="3" t="str">
        <f>IF('PNW Barge Rate'!A467 &lt;&gt;"",'PNW Barge Rate'!A467,"")</f>
        <v/>
      </c>
      <c r="B442" s="41" t="str">
        <f>IF('PNW Barge Rate'!B467 &lt;&gt;"", 'PNW Barge Rate'!B467,"")</f>
        <v/>
      </c>
      <c r="C442" s="41" t="str">
        <f>IF('PNW Barge Rate'!C467&lt;&gt;"",'PNW Barge Rate'!C467,"")</f>
        <v/>
      </c>
      <c r="D442" s="41" t="str">
        <f>IF('PNW Barge Rate'!D467&lt;&gt;"",'PNW Barge Rate'!D467,"")</f>
        <v/>
      </c>
      <c r="E442" s="41" t="str">
        <f>IF('PNW Barge Rate'!E467&lt;&gt;"",'PNW Barge Rate'!E467,"")</f>
        <v/>
      </c>
      <c r="F442" s="41" t="str">
        <f>IF('PNW Barge Rate'!F467&lt;&gt;"",'PNW Barge Rate'!F467,"")</f>
        <v/>
      </c>
      <c r="G442" s="41" t="str">
        <f>IF('PNW Barge Rate'!G467&lt;&gt;"",'PNW Barge Rate'!G467,"")</f>
        <v/>
      </c>
      <c r="H442" s="41" t="str">
        <f>IF('PNW Barge Rate'!H467&lt;&gt;"",'PNW Barge Rate'!H467,"")</f>
        <v/>
      </c>
      <c r="I442" s="41" t="str">
        <f>IF('PNW Barge Rate'!I467&lt;&gt;"",'PNW Barge Rate'!I467,"")</f>
        <v/>
      </c>
      <c r="J442" s="41" t="str">
        <f>IF('PNW Barge Rate'!J467&lt;&gt;"",'PNW Barge Rate'!J467,"")</f>
        <v/>
      </c>
      <c r="K442" s="41" t="str">
        <f>IF('PNW Barge Rate'!K467&lt;&gt;"",'PNW Barge Rate'!K467,"")</f>
        <v/>
      </c>
      <c r="L442" s="41" t="str">
        <f>IF('PNW Barge Rate'!L467&lt;&gt;"",'PNW Barge Rate'!L467,"")</f>
        <v/>
      </c>
      <c r="M442" s="41" t="str">
        <f>IF('PNW Barge Rate'!N467&lt;&gt;"",'PNW Barge Rate'!N467,"")</f>
        <v/>
      </c>
    </row>
    <row r="443" spans="1:13" x14ac:dyDescent="0.3">
      <c r="A443" s="3" t="str">
        <f>IF('PNW Barge Rate'!A468 &lt;&gt;"",'PNW Barge Rate'!A468,"")</f>
        <v/>
      </c>
      <c r="B443" s="41" t="str">
        <f>IF('PNW Barge Rate'!B468 &lt;&gt;"", 'PNW Barge Rate'!B468,"")</f>
        <v/>
      </c>
      <c r="C443" s="41" t="str">
        <f>IF('PNW Barge Rate'!C468&lt;&gt;"",'PNW Barge Rate'!C468,"")</f>
        <v/>
      </c>
      <c r="D443" s="41" t="str">
        <f>IF('PNW Barge Rate'!D468&lt;&gt;"",'PNW Barge Rate'!D468,"")</f>
        <v/>
      </c>
      <c r="E443" s="41" t="str">
        <f>IF('PNW Barge Rate'!E468&lt;&gt;"",'PNW Barge Rate'!E468,"")</f>
        <v/>
      </c>
      <c r="F443" s="41" t="str">
        <f>IF('PNW Barge Rate'!F468&lt;&gt;"",'PNW Barge Rate'!F468,"")</f>
        <v/>
      </c>
      <c r="G443" s="41" t="str">
        <f>IF('PNW Barge Rate'!G468&lt;&gt;"",'PNW Barge Rate'!G468,"")</f>
        <v/>
      </c>
      <c r="H443" s="41" t="str">
        <f>IF('PNW Barge Rate'!H468&lt;&gt;"",'PNW Barge Rate'!H468,"")</f>
        <v/>
      </c>
      <c r="I443" s="41" t="str">
        <f>IF('PNW Barge Rate'!I468&lt;&gt;"",'PNW Barge Rate'!I468,"")</f>
        <v/>
      </c>
      <c r="J443" s="41" t="str">
        <f>IF('PNW Barge Rate'!J468&lt;&gt;"",'PNW Barge Rate'!J468,"")</f>
        <v/>
      </c>
      <c r="K443" s="41" t="str">
        <f>IF('PNW Barge Rate'!K468&lt;&gt;"",'PNW Barge Rate'!K468,"")</f>
        <v/>
      </c>
      <c r="L443" s="41" t="str">
        <f>IF('PNW Barge Rate'!L468&lt;&gt;"",'PNW Barge Rate'!L468,"")</f>
        <v/>
      </c>
      <c r="M443" s="41" t="str">
        <f>IF('PNW Barge Rate'!N468&lt;&gt;"",'PNW Barge Rate'!N468,"")</f>
        <v/>
      </c>
    </row>
    <row r="444" spans="1:13" x14ac:dyDescent="0.3">
      <c r="A444" s="3" t="str">
        <f>IF('PNW Barge Rate'!A469 &lt;&gt;"",'PNW Barge Rate'!A469,"")</f>
        <v/>
      </c>
      <c r="B444" s="41" t="str">
        <f>IF('PNW Barge Rate'!B469 &lt;&gt;"", 'PNW Barge Rate'!B469,"")</f>
        <v/>
      </c>
      <c r="C444" s="41" t="str">
        <f>IF('PNW Barge Rate'!C469&lt;&gt;"",'PNW Barge Rate'!C469,"")</f>
        <v/>
      </c>
      <c r="D444" s="41" t="str">
        <f>IF('PNW Barge Rate'!D469&lt;&gt;"",'PNW Barge Rate'!D469,"")</f>
        <v/>
      </c>
      <c r="E444" s="41" t="str">
        <f>IF('PNW Barge Rate'!E469&lt;&gt;"",'PNW Barge Rate'!E469,"")</f>
        <v/>
      </c>
      <c r="F444" s="41" t="str">
        <f>IF('PNW Barge Rate'!F469&lt;&gt;"",'PNW Barge Rate'!F469,"")</f>
        <v/>
      </c>
      <c r="G444" s="41" t="str">
        <f>IF('PNW Barge Rate'!G469&lt;&gt;"",'PNW Barge Rate'!G469,"")</f>
        <v/>
      </c>
      <c r="H444" s="41" t="str">
        <f>IF('PNW Barge Rate'!H469&lt;&gt;"",'PNW Barge Rate'!H469,"")</f>
        <v/>
      </c>
      <c r="I444" s="41" t="str">
        <f>IF('PNW Barge Rate'!I469&lt;&gt;"",'PNW Barge Rate'!I469,"")</f>
        <v/>
      </c>
      <c r="J444" s="41" t="str">
        <f>IF('PNW Barge Rate'!J469&lt;&gt;"",'PNW Barge Rate'!J469,"")</f>
        <v/>
      </c>
      <c r="K444" s="41" t="str">
        <f>IF('PNW Barge Rate'!K469&lt;&gt;"",'PNW Barge Rate'!K469,"")</f>
        <v/>
      </c>
      <c r="L444" s="41" t="str">
        <f>IF('PNW Barge Rate'!L469&lt;&gt;"",'PNW Barge Rate'!L469,"")</f>
        <v/>
      </c>
      <c r="M444" s="41" t="str">
        <f>IF('PNW Barge Rate'!N469&lt;&gt;"",'PNW Barge Rate'!N469,"")</f>
        <v/>
      </c>
    </row>
    <row r="445" spans="1:13" x14ac:dyDescent="0.3">
      <c r="A445" s="3" t="str">
        <f>IF('PNW Barge Rate'!A470 &lt;&gt;"",'PNW Barge Rate'!A470,"")</f>
        <v/>
      </c>
      <c r="B445" s="41" t="str">
        <f>IF('PNW Barge Rate'!B470 &lt;&gt;"", 'PNW Barge Rate'!B470,"")</f>
        <v/>
      </c>
      <c r="C445" s="41" t="str">
        <f>IF('PNW Barge Rate'!C470&lt;&gt;"",'PNW Barge Rate'!C470,"")</f>
        <v/>
      </c>
      <c r="D445" s="41" t="str">
        <f>IF('PNW Barge Rate'!D470&lt;&gt;"",'PNW Barge Rate'!D470,"")</f>
        <v/>
      </c>
      <c r="E445" s="41" t="str">
        <f>IF('PNW Barge Rate'!E470&lt;&gt;"",'PNW Barge Rate'!E470,"")</f>
        <v/>
      </c>
      <c r="F445" s="41" t="str">
        <f>IF('PNW Barge Rate'!F470&lt;&gt;"",'PNW Barge Rate'!F470,"")</f>
        <v/>
      </c>
      <c r="G445" s="41" t="str">
        <f>IF('PNW Barge Rate'!G470&lt;&gt;"",'PNW Barge Rate'!G470,"")</f>
        <v/>
      </c>
      <c r="H445" s="41" t="str">
        <f>IF('PNW Barge Rate'!H470&lt;&gt;"",'PNW Barge Rate'!H470,"")</f>
        <v/>
      </c>
      <c r="I445" s="41" t="str">
        <f>IF('PNW Barge Rate'!I470&lt;&gt;"",'PNW Barge Rate'!I470,"")</f>
        <v/>
      </c>
      <c r="J445" s="41" t="str">
        <f>IF('PNW Barge Rate'!J470&lt;&gt;"",'PNW Barge Rate'!J470,"")</f>
        <v/>
      </c>
      <c r="K445" s="41" t="str">
        <f>IF('PNW Barge Rate'!K470&lt;&gt;"",'PNW Barge Rate'!K470,"")</f>
        <v/>
      </c>
      <c r="L445" s="41" t="str">
        <f>IF('PNW Barge Rate'!L470&lt;&gt;"",'PNW Barge Rate'!L470,"")</f>
        <v/>
      </c>
      <c r="M445" s="41" t="str">
        <f>IF('PNW Barge Rate'!N470&lt;&gt;"",'PNW Barge Rate'!N470,"")</f>
        <v/>
      </c>
    </row>
    <row r="446" spans="1:13" x14ac:dyDescent="0.3">
      <c r="A446" s="3" t="str">
        <f>IF('PNW Barge Rate'!A471 &lt;&gt;"",'PNW Barge Rate'!A471,"")</f>
        <v/>
      </c>
      <c r="B446" s="41" t="str">
        <f>IF('PNW Barge Rate'!B471 &lt;&gt;"", 'PNW Barge Rate'!B471,"")</f>
        <v/>
      </c>
      <c r="C446" s="41" t="str">
        <f>IF('PNW Barge Rate'!C471&lt;&gt;"",'PNW Barge Rate'!C471,"")</f>
        <v/>
      </c>
      <c r="D446" s="41" t="str">
        <f>IF('PNW Barge Rate'!D471&lt;&gt;"",'PNW Barge Rate'!D471,"")</f>
        <v/>
      </c>
      <c r="E446" s="41" t="str">
        <f>IF('PNW Barge Rate'!E471&lt;&gt;"",'PNW Barge Rate'!E471,"")</f>
        <v/>
      </c>
      <c r="F446" s="41" t="str">
        <f>IF('PNW Barge Rate'!F471&lt;&gt;"",'PNW Barge Rate'!F471,"")</f>
        <v/>
      </c>
      <c r="G446" s="41" t="str">
        <f>IF('PNW Barge Rate'!G471&lt;&gt;"",'PNW Barge Rate'!G471,"")</f>
        <v/>
      </c>
      <c r="H446" s="41" t="str">
        <f>IF('PNW Barge Rate'!H471&lt;&gt;"",'PNW Barge Rate'!H471,"")</f>
        <v/>
      </c>
      <c r="I446" s="41" t="str">
        <f>IF('PNW Barge Rate'!I471&lt;&gt;"",'PNW Barge Rate'!I471,"")</f>
        <v/>
      </c>
      <c r="J446" s="41" t="str">
        <f>IF('PNW Barge Rate'!J471&lt;&gt;"",'PNW Barge Rate'!J471,"")</f>
        <v/>
      </c>
      <c r="K446" s="41" t="str">
        <f>IF('PNW Barge Rate'!K471&lt;&gt;"",'PNW Barge Rate'!K471,"")</f>
        <v/>
      </c>
      <c r="L446" s="41" t="str">
        <f>IF('PNW Barge Rate'!L471&lt;&gt;"",'PNW Barge Rate'!L471,"")</f>
        <v/>
      </c>
      <c r="M446" s="41" t="str">
        <f>IF('PNW Barge Rate'!N471&lt;&gt;"",'PNW Barge Rate'!N471,"")</f>
        <v/>
      </c>
    </row>
    <row r="447" spans="1:13" x14ac:dyDescent="0.3">
      <c r="A447" s="3" t="str">
        <f>IF('PNW Barge Rate'!A472 &lt;&gt;"",'PNW Barge Rate'!A472,"")</f>
        <v/>
      </c>
      <c r="B447" s="41" t="str">
        <f>IF('PNW Barge Rate'!B472 &lt;&gt;"", 'PNW Barge Rate'!B472,"")</f>
        <v/>
      </c>
      <c r="C447" s="41" t="str">
        <f>IF('PNW Barge Rate'!C472&lt;&gt;"",'PNW Barge Rate'!C472,"")</f>
        <v/>
      </c>
      <c r="D447" s="41" t="str">
        <f>IF('PNW Barge Rate'!D472&lt;&gt;"",'PNW Barge Rate'!D472,"")</f>
        <v/>
      </c>
      <c r="E447" s="41" t="str">
        <f>IF('PNW Barge Rate'!E472&lt;&gt;"",'PNW Barge Rate'!E472,"")</f>
        <v/>
      </c>
      <c r="F447" s="41" t="str">
        <f>IF('PNW Barge Rate'!F472&lt;&gt;"",'PNW Barge Rate'!F472,"")</f>
        <v/>
      </c>
      <c r="G447" s="41" t="str">
        <f>IF('PNW Barge Rate'!G472&lt;&gt;"",'PNW Barge Rate'!G472,"")</f>
        <v/>
      </c>
      <c r="H447" s="41" t="str">
        <f>IF('PNW Barge Rate'!H472&lt;&gt;"",'PNW Barge Rate'!H472,"")</f>
        <v/>
      </c>
      <c r="I447" s="41" t="str">
        <f>IF('PNW Barge Rate'!I472&lt;&gt;"",'PNW Barge Rate'!I472,"")</f>
        <v/>
      </c>
      <c r="J447" s="41" t="str">
        <f>IF('PNW Barge Rate'!J472&lt;&gt;"",'PNW Barge Rate'!J472,"")</f>
        <v/>
      </c>
      <c r="K447" s="41" t="str">
        <f>IF('PNW Barge Rate'!K472&lt;&gt;"",'PNW Barge Rate'!K472,"")</f>
        <v/>
      </c>
      <c r="L447" s="41" t="str">
        <f>IF('PNW Barge Rate'!L472&lt;&gt;"",'PNW Barge Rate'!L472,"")</f>
        <v/>
      </c>
      <c r="M447" s="41" t="str">
        <f>IF('PNW Barge Rate'!N472&lt;&gt;"",'PNW Barge Rate'!N472,"")</f>
        <v/>
      </c>
    </row>
    <row r="448" spans="1:13" x14ac:dyDescent="0.3">
      <c r="A448" s="3" t="str">
        <f>IF('PNW Barge Rate'!A473 &lt;&gt;"",'PNW Barge Rate'!A473,"")</f>
        <v/>
      </c>
      <c r="B448" s="41" t="str">
        <f>IF('PNW Barge Rate'!B473 &lt;&gt;"", 'PNW Barge Rate'!B473,"")</f>
        <v/>
      </c>
      <c r="C448" s="41" t="str">
        <f>IF('PNW Barge Rate'!C473&lt;&gt;"",'PNW Barge Rate'!C473,"")</f>
        <v/>
      </c>
      <c r="D448" s="41" t="str">
        <f>IF('PNW Barge Rate'!D473&lt;&gt;"",'PNW Barge Rate'!D473,"")</f>
        <v/>
      </c>
      <c r="E448" s="41" t="str">
        <f>IF('PNW Barge Rate'!E473&lt;&gt;"",'PNW Barge Rate'!E473,"")</f>
        <v/>
      </c>
      <c r="F448" s="41" t="str">
        <f>IF('PNW Barge Rate'!F473&lt;&gt;"",'PNW Barge Rate'!F473,"")</f>
        <v/>
      </c>
      <c r="G448" s="41" t="str">
        <f>IF('PNW Barge Rate'!G473&lt;&gt;"",'PNW Barge Rate'!G473,"")</f>
        <v/>
      </c>
      <c r="H448" s="41" t="str">
        <f>IF('PNW Barge Rate'!H473&lt;&gt;"",'PNW Barge Rate'!H473,"")</f>
        <v/>
      </c>
      <c r="I448" s="41" t="str">
        <f>IF('PNW Barge Rate'!I473&lt;&gt;"",'PNW Barge Rate'!I473,"")</f>
        <v/>
      </c>
      <c r="J448" s="41" t="str">
        <f>IF('PNW Barge Rate'!J473&lt;&gt;"",'PNW Barge Rate'!J473,"")</f>
        <v/>
      </c>
      <c r="K448" s="41" t="str">
        <f>IF('PNW Barge Rate'!K473&lt;&gt;"",'PNW Barge Rate'!K473,"")</f>
        <v/>
      </c>
      <c r="L448" s="41" t="str">
        <f>IF('PNW Barge Rate'!L473&lt;&gt;"",'PNW Barge Rate'!L473,"")</f>
        <v/>
      </c>
      <c r="M448" s="41" t="str">
        <f>IF('PNW Barge Rate'!N473&lt;&gt;"",'PNW Barge Rate'!N473,"")</f>
        <v/>
      </c>
    </row>
    <row r="449" spans="1:13" x14ac:dyDescent="0.3">
      <c r="A449" s="3" t="str">
        <f>IF('PNW Barge Rate'!A474 &lt;&gt;"",'PNW Barge Rate'!A474,"")</f>
        <v/>
      </c>
      <c r="B449" s="41" t="str">
        <f>IF('PNW Barge Rate'!B474 &lt;&gt;"", 'PNW Barge Rate'!B474,"")</f>
        <v/>
      </c>
      <c r="C449" s="41" t="str">
        <f>IF('PNW Barge Rate'!C474&lt;&gt;"",'PNW Barge Rate'!C474,"")</f>
        <v/>
      </c>
      <c r="D449" s="41" t="str">
        <f>IF('PNW Barge Rate'!D474&lt;&gt;"",'PNW Barge Rate'!D474,"")</f>
        <v/>
      </c>
      <c r="E449" s="41" t="str">
        <f>IF('PNW Barge Rate'!E474&lt;&gt;"",'PNW Barge Rate'!E474,"")</f>
        <v/>
      </c>
      <c r="F449" s="41" t="str">
        <f>IF('PNW Barge Rate'!F474&lt;&gt;"",'PNW Barge Rate'!F474,"")</f>
        <v/>
      </c>
      <c r="G449" s="41" t="str">
        <f>IF('PNW Barge Rate'!G474&lt;&gt;"",'PNW Barge Rate'!G474,"")</f>
        <v/>
      </c>
      <c r="H449" s="41" t="str">
        <f>IF('PNW Barge Rate'!H474&lt;&gt;"",'PNW Barge Rate'!H474,"")</f>
        <v/>
      </c>
      <c r="I449" s="41" t="str">
        <f>IF('PNW Barge Rate'!I474&lt;&gt;"",'PNW Barge Rate'!I474,"")</f>
        <v/>
      </c>
      <c r="J449" s="41" t="str">
        <f>IF('PNW Barge Rate'!J474&lt;&gt;"",'PNW Barge Rate'!J474,"")</f>
        <v/>
      </c>
      <c r="K449" s="41" t="str">
        <f>IF('PNW Barge Rate'!K474&lt;&gt;"",'PNW Barge Rate'!K474,"")</f>
        <v/>
      </c>
      <c r="L449" s="41" t="str">
        <f>IF('PNW Barge Rate'!L474&lt;&gt;"",'PNW Barge Rate'!L474,"")</f>
        <v/>
      </c>
      <c r="M449" s="41" t="str">
        <f>IF('PNW Barge Rate'!N474&lt;&gt;"",'PNW Barge Rate'!N474,"")</f>
        <v/>
      </c>
    </row>
    <row r="450" spans="1:13" x14ac:dyDescent="0.3">
      <c r="A450" s="3" t="str">
        <f>IF('PNW Barge Rate'!A475 &lt;&gt;"",'PNW Barge Rate'!A475,"")</f>
        <v/>
      </c>
      <c r="B450" s="41" t="str">
        <f>IF('PNW Barge Rate'!B475 &lt;&gt;"", 'PNW Barge Rate'!B475,"")</f>
        <v/>
      </c>
      <c r="C450" s="41" t="str">
        <f>IF('PNW Barge Rate'!C475&lt;&gt;"",'PNW Barge Rate'!C475,"")</f>
        <v/>
      </c>
      <c r="D450" s="41" t="str">
        <f>IF('PNW Barge Rate'!D475&lt;&gt;"",'PNW Barge Rate'!D475,"")</f>
        <v/>
      </c>
      <c r="E450" s="41" t="str">
        <f>IF('PNW Barge Rate'!E475&lt;&gt;"",'PNW Barge Rate'!E475,"")</f>
        <v/>
      </c>
      <c r="F450" s="41" t="str">
        <f>IF('PNW Barge Rate'!F475&lt;&gt;"",'PNW Barge Rate'!F475,"")</f>
        <v/>
      </c>
      <c r="G450" s="41" t="str">
        <f>IF('PNW Barge Rate'!G475&lt;&gt;"",'PNW Barge Rate'!G475,"")</f>
        <v/>
      </c>
      <c r="H450" s="41" t="str">
        <f>IF('PNW Barge Rate'!H475&lt;&gt;"",'PNW Barge Rate'!H475,"")</f>
        <v/>
      </c>
      <c r="I450" s="41" t="str">
        <f>IF('PNW Barge Rate'!I475&lt;&gt;"",'PNW Barge Rate'!I475,"")</f>
        <v/>
      </c>
      <c r="J450" s="41" t="str">
        <f>IF('PNW Barge Rate'!J475&lt;&gt;"",'PNW Barge Rate'!J475,"")</f>
        <v/>
      </c>
      <c r="K450" s="41" t="str">
        <f>IF('PNW Barge Rate'!K475&lt;&gt;"",'PNW Barge Rate'!K475,"")</f>
        <v/>
      </c>
      <c r="L450" s="41" t="str">
        <f>IF('PNW Barge Rate'!L475&lt;&gt;"",'PNW Barge Rate'!L475,"")</f>
        <v/>
      </c>
      <c r="M450" s="41" t="str">
        <f>IF('PNW Barge Rate'!N475&lt;&gt;"",'PNW Barge Rate'!N475,"")</f>
        <v/>
      </c>
    </row>
    <row r="451" spans="1:13" x14ac:dyDescent="0.3">
      <c r="A451" s="3" t="str">
        <f>IF('PNW Barge Rate'!A476 &lt;&gt;"",'PNW Barge Rate'!A476,"")</f>
        <v/>
      </c>
      <c r="B451" s="41" t="str">
        <f>IF('PNW Barge Rate'!B476 &lt;&gt;"", 'PNW Barge Rate'!B476,"")</f>
        <v/>
      </c>
      <c r="C451" s="41" t="str">
        <f>IF('PNW Barge Rate'!C476&lt;&gt;"",'PNW Barge Rate'!C476,"")</f>
        <v/>
      </c>
      <c r="D451" s="41" t="str">
        <f>IF('PNW Barge Rate'!D476&lt;&gt;"",'PNW Barge Rate'!D476,"")</f>
        <v/>
      </c>
      <c r="E451" s="41" t="str">
        <f>IF('PNW Barge Rate'!E476&lt;&gt;"",'PNW Barge Rate'!E476,"")</f>
        <v/>
      </c>
      <c r="F451" s="41" t="str">
        <f>IF('PNW Barge Rate'!F476&lt;&gt;"",'PNW Barge Rate'!F476,"")</f>
        <v/>
      </c>
      <c r="G451" s="41" t="str">
        <f>IF('PNW Barge Rate'!G476&lt;&gt;"",'PNW Barge Rate'!G476,"")</f>
        <v/>
      </c>
      <c r="H451" s="41" t="str">
        <f>IF('PNW Barge Rate'!H476&lt;&gt;"",'PNW Barge Rate'!H476,"")</f>
        <v/>
      </c>
      <c r="I451" s="41" t="str">
        <f>IF('PNW Barge Rate'!I476&lt;&gt;"",'PNW Barge Rate'!I476,"")</f>
        <v/>
      </c>
      <c r="J451" s="41" t="str">
        <f>IF('PNW Barge Rate'!J476&lt;&gt;"",'PNW Barge Rate'!J476,"")</f>
        <v/>
      </c>
      <c r="K451" s="41" t="str">
        <f>IF('PNW Barge Rate'!K476&lt;&gt;"",'PNW Barge Rate'!K476,"")</f>
        <v/>
      </c>
      <c r="L451" s="41" t="str">
        <f>IF('PNW Barge Rate'!L476&lt;&gt;"",'PNW Barge Rate'!L476,"")</f>
        <v/>
      </c>
      <c r="M451" s="41" t="str">
        <f>IF('PNW Barge Rate'!N476&lt;&gt;"",'PNW Barge Rate'!N476,"")</f>
        <v/>
      </c>
    </row>
    <row r="452" spans="1:13" x14ac:dyDescent="0.3">
      <c r="A452" s="3" t="str">
        <f>IF('PNW Barge Rate'!A477 &lt;&gt;"",'PNW Barge Rate'!A477,"")</f>
        <v/>
      </c>
      <c r="B452" s="41" t="str">
        <f>IF('PNW Barge Rate'!B477 &lt;&gt;"", 'PNW Barge Rate'!B477,"")</f>
        <v/>
      </c>
      <c r="C452" s="41" t="str">
        <f>IF('PNW Barge Rate'!C477&lt;&gt;"",'PNW Barge Rate'!C477,"")</f>
        <v/>
      </c>
      <c r="D452" s="41" t="str">
        <f>IF('PNW Barge Rate'!D477&lt;&gt;"",'PNW Barge Rate'!D477,"")</f>
        <v/>
      </c>
      <c r="E452" s="41" t="str">
        <f>IF('PNW Barge Rate'!E477&lt;&gt;"",'PNW Barge Rate'!E477,"")</f>
        <v/>
      </c>
      <c r="F452" s="41" t="str">
        <f>IF('PNW Barge Rate'!F477&lt;&gt;"",'PNW Barge Rate'!F477,"")</f>
        <v/>
      </c>
      <c r="G452" s="41" t="str">
        <f>IF('PNW Barge Rate'!G477&lt;&gt;"",'PNW Barge Rate'!G477,"")</f>
        <v/>
      </c>
      <c r="H452" s="41" t="str">
        <f>IF('PNW Barge Rate'!H477&lt;&gt;"",'PNW Barge Rate'!H477,"")</f>
        <v/>
      </c>
      <c r="I452" s="41" t="str">
        <f>IF('PNW Barge Rate'!I477&lt;&gt;"",'PNW Barge Rate'!I477,"")</f>
        <v/>
      </c>
      <c r="J452" s="41" t="str">
        <f>IF('PNW Barge Rate'!J477&lt;&gt;"",'PNW Barge Rate'!J477,"")</f>
        <v/>
      </c>
      <c r="K452" s="41" t="str">
        <f>IF('PNW Barge Rate'!K477&lt;&gt;"",'PNW Barge Rate'!K477,"")</f>
        <v/>
      </c>
      <c r="L452" s="41" t="str">
        <f>IF('PNW Barge Rate'!L477&lt;&gt;"",'PNW Barge Rate'!L477,"")</f>
        <v/>
      </c>
      <c r="M452" s="41" t="str">
        <f>IF('PNW Barge Rate'!N477&lt;&gt;"",'PNW Barge Rate'!N477,"")</f>
        <v/>
      </c>
    </row>
    <row r="453" spans="1:13" x14ac:dyDescent="0.3">
      <c r="A453" s="3" t="str">
        <f>IF('PNW Barge Rate'!A478 &lt;&gt;"",'PNW Barge Rate'!A478,"")</f>
        <v/>
      </c>
      <c r="B453" s="41" t="str">
        <f>IF('PNW Barge Rate'!B478 &lt;&gt;"", 'PNW Barge Rate'!B478,"")</f>
        <v/>
      </c>
      <c r="C453" s="41" t="str">
        <f>IF('PNW Barge Rate'!C478&lt;&gt;"",'PNW Barge Rate'!C478,"")</f>
        <v/>
      </c>
      <c r="D453" s="41" t="str">
        <f>IF('PNW Barge Rate'!D478&lt;&gt;"",'PNW Barge Rate'!D478,"")</f>
        <v/>
      </c>
      <c r="E453" s="41" t="str">
        <f>IF('PNW Barge Rate'!E478&lt;&gt;"",'PNW Barge Rate'!E478,"")</f>
        <v/>
      </c>
      <c r="F453" s="41" t="str">
        <f>IF('PNW Barge Rate'!F478&lt;&gt;"",'PNW Barge Rate'!F478,"")</f>
        <v/>
      </c>
      <c r="G453" s="41" t="str">
        <f>IF('PNW Barge Rate'!G478&lt;&gt;"",'PNW Barge Rate'!G478,"")</f>
        <v/>
      </c>
      <c r="H453" s="41" t="str">
        <f>IF('PNW Barge Rate'!H478&lt;&gt;"",'PNW Barge Rate'!H478,"")</f>
        <v/>
      </c>
      <c r="I453" s="41" t="str">
        <f>IF('PNW Barge Rate'!I478&lt;&gt;"",'PNW Barge Rate'!I478,"")</f>
        <v/>
      </c>
      <c r="J453" s="41" t="str">
        <f>IF('PNW Barge Rate'!J478&lt;&gt;"",'PNW Barge Rate'!J478,"")</f>
        <v/>
      </c>
      <c r="K453" s="41" t="str">
        <f>IF('PNW Barge Rate'!K478&lt;&gt;"",'PNW Barge Rate'!K478,"")</f>
        <v/>
      </c>
      <c r="L453" s="41" t="str">
        <f>IF('PNW Barge Rate'!L478&lt;&gt;"",'PNW Barge Rate'!L478,"")</f>
        <v/>
      </c>
      <c r="M453" s="41" t="str">
        <f>IF('PNW Barge Rate'!N478&lt;&gt;"",'PNW Barge Rate'!N478,"")</f>
        <v/>
      </c>
    </row>
    <row r="454" spans="1:13" x14ac:dyDescent="0.3">
      <c r="A454" s="3" t="str">
        <f>IF('PNW Barge Rate'!A479 &lt;&gt;"",'PNW Barge Rate'!A479,"")</f>
        <v/>
      </c>
      <c r="B454" s="41" t="str">
        <f>IF('PNW Barge Rate'!B479 &lt;&gt;"", 'PNW Barge Rate'!B479,"")</f>
        <v/>
      </c>
      <c r="C454" s="41" t="str">
        <f>IF('PNW Barge Rate'!C479&lt;&gt;"",'PNW Barge Rate'!C479,"")</f>
        <v/>
      </c>
      <c r="D454" s="41" t="str">
        <f>IF('PNW Barge Rate'!D479&lt;&gt;"",'PNW Barge Rate'!D479,"")</f>
        <v/>
      </c>
      <c r="E454" s="41" t="str">
        <f>IF('PNW Barge Rate'!E479&lt;&gt;"",'PNW Barge Rate'!E479,"")</f>
        <v/>
      </c>
      <c r="F454" s="41" t="str">
        <f>IF('PNW Barge Rate'!F479&lt;&gt;"",'PNW Barge Rate'!F479,"")</f>
        <v/>
      </c>
      <c r="G454" s="41" t="str">
        <f>IF('PNW Barge Rate'!G479&lt;&gt;"",'PNW Barge Rate'!G479,"")</f>
        <v/>
      </c>
      <c r="H454" s="41" t="str">
        <f>IF('PNW Barge Rate'!H479&lt;&gt;"",'PNW Barge Rate'!H479,"")</f>
        <v/>
      </c>
      <c r="I454" s="41" t="str">
        <f>IF('PNW Barge Rate'!I479&lt;&gt;"",'PNW Barge Rate'!I479,"")</f>
        <v/>
      </c>
      <c r="J454" s="41" t="str">
        <f>IF('PNW Barge Rate'!J479&lt;&gt;"",'PNW Barge Rate'!J479,"")</f>
        <v/>
      </c>
      <c r="K454" s="41" t="str">
        <f>IF('PNW Barge Rate'!K479&lt;&gt;"",'PNW Barge Rate'!K479,"")</f>
        <v/>
      </c>
      <c r="L454" s="41" t="str">
        <f>IF('PNW Barge Rate'!L479&lt;&gt;"",'PNW Barge Rate'!L479,"")</f>
        <v/>
      </c>
      <c r="M454" s="41" t="str">
        <f>IF('PNW Barge Rate'!N479&lt;&gt;"",'PNW Barge Rate'!N479,"")</f>
        <v/>
      </c>
    </row>
    <row r="455" spans="1:13" x14ac:dyDescent="0.3">
      <c r="A455" s="3" t="str">
        <f>IF('PNW Barge Rate'!A480 &lt;&gt;"",'PNW Barge Rate'!A480,"")</f>
        <v/>
      </c>
      <c r="B455" s="41" t="str">
        <f>IF('PNW Barge Rate'!B480 &lt;&gt;"", 'PNW Barge Rate'!B480,"")</f>
        <v/>
      </c>
      <c r="C455" s="41" t="str">
        <f>IF('PNW Barge Rate'!C480&lt;&gt;"",'PNW Barge Rate'!C480,"")</f>
        <v/>
      </c>
      <c r="D455" s="41" t="str">
        <f>IF('PNW Barge Rate'!D480&lt;&gt;"",'PNW Barge Rate'!D480,"")</f>
        <v/>
      </c>
      <c r="E455" s="41" t="str">
        <f>IF('PNW Barge Rate'!E480&lt;&gt;"",'PNW Barge Rate'!E480,"")</f>
        <v/>
      </c>
      <c r="F455" s="41" t="str">
        <f>IF('PNW Barge Rate'!F480&lt;&gt;"",'PNW Barge Rate'!F480,"")</f>
        <v/>
      </c>
      <c r="G455" s="41" t="str">
        <f>IF('PNW Barge Rate'!G480&lt;&gt;"",'PNW Barge Rate'!G480,"")</f>
        <v/>
      </c>
      <c r="H455" s="41" t="str">
        <f>IF('PNW Barge Rate'!H480&lt;&gt;"",'PNW Barge Rate'!H480,"")</f>
        <v/>
      </c>
      <c r="I455" s="41" t="str">
        <f>IF('PNW Barge Rate'!I480&lt;&gt;"",'PNW Barge Rate'!I480,"")</f>
        <v/>
      </c>
      <c r="J455" s="41" t="str">
        <f>IF('PNW Barge Rate'!J480&lt;&gt;"",'PNW Barge Rate'!J480,"")</f>
        <v/>
      </c>
      <c r="K455" s="41" t="str">
        <f>IF('PNW Barge Rate'!K480&lt;&gt;"",'PNW Barge Rate'!K480,"")</f>
        <v/>
      </c>
      <c r="L455" s="41" t="str">
        <f>IF('PNW Barge Rate'!L480&lt;&gt;"",'PNW Barge Rate'!L480,"")</f>
        <v/>
      </c>
      <c r="M455" s="41" t="str">
        <f>IF('PNW Barge Rate'!N480&lt;&gt;"",'PNW Barge Rate'!N480,"")</f>
        <v/>
      </c>
    </row>
    <row r="456" spans="1:13" x14ac:dyDescent="0.3">
      <c r="A456" s="3" t="str">
        <f>IF('PNW Barge Rate'!A481 &lt;&gt;"",'PNW Barge Rate'!A481,"")</f>
        <v/>
      </c>
      <c r="B456" s="41" t="str">
        <f>IF('PNW Barge Rate'!B481 &lt;&gt;"", 'PNW Barge Rate'!B481,"")</f>
        <v/>
      </c>
      <c r="C456" s="41" t="str">
        <f>IF('PNW Barge Rate'!C481&lt;&gt;"",'PNW Barge Rate'!C481,"")</f>
        <v/>
      </c>
      <c r="D456" s="41" t="str">
        <f>IF('PNW Barge Rate'!D481&lt;&gt;"",'PNW Barge Rate'!D481,"")</f>
        <v/>
      </c>
      <c r="E456" s="41" t="str">
        <f>IF('PNW Barge Rate'!E481&lt;&gt;"",'PNW Barge Rate'!E481,"")</f>
        <v/>
      </c>
      <c r="F456" s="41" t="str">
        <f>IF('PNW Barge Rate'!F481&lt;&gt;"",'PNW Barge Rate'!F481,"")</f>
        <v/>
      </c>
      <c r="G456" s="41" t="str">
        <f>IF('PNW Barge Rate'!G481&lt;&gt;"",'PNW Barge Rate'!G481,"")</f>
        <v/>
      </c>
      <c r="H456" s="41" t="str">
        <f>IF('PNW Barge Rate'!H481&lt;&gt;"",'PNW Barge Rate'!H481,"")</f>
        <v/>
      </c>
      <c r="I456" s="41" t="str">
        <f>IF('PNW Barge Rate'!I481&lt;&gt;"",'PNW Barge Rate'!I481,"")</f>
        <v/>
      </c>
      <c r="J456" s="41" t="str">
        <f>IF('PNW Barge Rate'!J481&lt;&gt;"",'PNW Barge Rate'!J481,"")</f>
        <v/>
      </c>
      <c r="K456" s="41" t="str">
        <f>IF('PNW Barge Rate'!K481&lt;&gt;"",'PNW Barge Rate'!K481,"")</f>
        <v/>
      </c>
      <c r="L456" s="41" t="str">
        <f>IF('PNW Barge Rate'!L481&lt;&gt;"",'PNW Barge Rate'!L481,"")</f>
        <v/>
      </c>
      <c r="M456" s="41" t="str">
        <f>IF('PNW Barge Rate'!N481&lt;&gt;"",'PNW Barge Rate'!N481,"")</f>
        <v/>
      </c>
    </row>
    <row r="457" spans="1:13" x14ac:dyDescent="0.3">
      <c r="A457" s="3" t="str">
        <f>IF('PNW Barge Rate'!A482 &lt;&gt;"",'PNW Barge Rate'!A482,"")</f>
        <v/>
      </c>
      <c r="B457" s="41" t="str">
        <f>IF('PNW Barge Rate'!B482 &lt;&gt;"", 'PNW Barge Rate'!B482,"")</f>
        <v/>
      </c>
      <c r="C457" s="41" t="str">
        <f>IF('PNW Barge Rate'!C482&lt;&gt;"",'PNW Barge Rate'!C482,"")</f>
        <v/>
      </c>
      <c r="D457" s="41" t="str">
        <f>IF('PNW Barge Rate'!D482&lt;&gt;"",'PNW Barge Rate'!D482,"")</f>
        <v/>
      </c>
      <c r="E457" s="41" t="str">
        <f>IF('PNW Barge Rate'!E482&lt;&gt;"",'PNW Barge Rate'!E482,"")</f>
        <v/>
      </c>
      <c r="F457" s="41" t="str">
        <f>IF('PNW Barge Rate'!F482&lt;&gt;"",'PNW Barge Rate'!F482,"")</f>
        <v/>
      </c>
      <c r="G457" s="41" t="str">
        <f>IF('PNW Barge Rate'!G482&lt;&gt;"",'PNW Barge Rate'!G482,"")</f>
        <v/>
      </c>
      <c r="H457" s="41" t="str">
        <f>IF('PNW Barge Rate'!H482&lt;&gt;"",'PNW Barge Rate'!H482,"")</f>
        <v/>
      </c>
      <c r="I457" s="41" t="str">
        <f>IF('PNW Barge Rate'!I482&lt;&gt;"",'PNW Barge Rate'!I482,"")</f>
        <v/>
      </c>
      <c r="J457" s="41" t="str">
        <f>IF('PNW Barge Rate'!J482&lt;&gt;"",'PNW Barge Rate'!J482,"")</f>
        <v/>
      </c>
      <c r="K457" s="41" t="str">
        <f>IF('PNW Barge Rate'!K482&lt;&gt;"",'PNW Barge Rate'!K482,"")</f>
        <v/>
      </c>
      <c r="L457" s="41" t="str">
        <f>IF('PNW Barge Rate'!L482&lt;&gt;"",'PNW Barge Rate'!L482,"")</f>
        <v/>
      </c>
      <c r="M457" s="41" t="str">
        <f>IF('PNW Barge Rate'!N482&lt;&gt;"",'PNW Barge Rate'!N482,"")</f>
        <v/>
      </c>
    </row>
    <row r="458" spans="1:13" x14ac:dyDescent="0.3">
      <c r="A458" s="3" t="str">
        <f>IF('PNW Barge Rate'!A483 &lt;&gt;"",'PNW Barge Rate'!A483,"")</f>
        <v/>
      </c>
      <c r="B458" s="41" t="str">
        <f>IF('PNW Barge Rate'!B483 &lt;&gt;"", 'PNW Barge Rate'!B483,"")</f>
        <v/>
      </c>
      <c r="C458" s="41" t="str">
        <f>IF('PNW Barge Rate'!C483&lt;&gt;"",'PNW Barge Rate'!C483,"")</f>
        <v/>
      </c>
      <c r="D458" s="41" t="str">
        <f>IF('PNW Barge Rate'!D483&lt;&gt;"",'PNW Barge Rate'!D483,"")</f>
        <v/>
      </c>
      <c r="E458" s="41" t="str">
        <f>IF('PNW Barge Rate'!E483&lt;&gt;"",'PNW Barge Rate'!E483,"")</f>
        <v/>
      </c>
      <c r="F458" s="41" t="str">
        <f>IF('PNW Barge Rate'!F483&lt;&gt;"",'PNW Barge Rate'!F483,"")</f>
        <v/>
      </c>
      <c r="G458" s="41" t="str">
        <f>IF('PNW Barge Rate'!G483&lt;&gt;"",'PNW Barge Rate'!G483,"")</f>
        <v/>
      </c>
      <c r="H458" s="41" t="str">
        <f>IF('PNW Barge Rate'!H483&lt;&gt;"",'PNW Barge Rate'!H483,"")</f>
        <v/>
      </c>
      <c r="I458" s="41" t="str">
        <f>IF('PNW Barge Rate'!I483&lt;&gt;"",'PNW Barge Rate'!I483,"")</f>
        <v/>
      </c>
      <c r="J458" s="41" t="str">
        <f>IF('PNW Barge Rate'!J483&lt;&gt;"",'PNW Barge Rate'!J483,"")</f>
        <v/>
      </c>
      <c r="K458" s="41" t="str">
        <f>IF('PNW Barge Rate'!K483&lt;&gt;"",'PNW Barge Rate'!K483,"")</f>
        <v/>
      </c>
      <c r="L458" s="41" t="str">
        <f>IF('PNW Barge Rate'!L483&lt;&gt;"",'PNW Barge Rate'!L483,"")</f>
        <v/>
      </c>
      <c r="M458" s="41" t="str">
        <f>IF('PNW Barge Rate'!N483&lt;&gt;"",'PNW Barge Rate'!N483,"")</f>
        <v/>
      </c>
    </row>
    <row r="459" spans="1:13" x14ac:dyDescent="0.3">
      <c r="A459" s="3" t="str">
        <f>IF('PNW Barge Rate'!A484 &lt;&gt;"",'PNW Barge Rate'!A484,"")</f>
        <v/>
      </c>
      <c r="B459" s="41" t="str">
        <f>IF('PNW Barge Rate'!B484 &lt;&gt;"", 'PNW Barge Rate'!B484,"")</f>
        <v/>
      </c>
      <c r="C459" s="41" t="str">
        <f>IF('PNW Barge Rate'!C484&lt;&gt;"",'PNW Barge Rate'!C484,"")</f>
        <v/>
      </c>
      <c r="D459" s="41" t="str">
        <f>IF('PNW Barge Rate'!D484&lt;&gt;"",'PNW Barge Rate'!D484,"")</f>
        <v/>
      </c>
      <c r="E459" s="41" t="str">
        <f>IF('PNW Barge Rate'!E484&lt;&gt;"",'PNW Barge Rate'!E484,"")</f>
        <v/>
      </c>
      <c r="F459" s="41" t="str">
        <f>IF('PNW Barge Rate'!F484&lt;&gt;"",'PNW Barge Rate'!F484,"")</f>
        <v/>
      </c>
      <c r="G459" s="41" t="str">
        <f>IF('PNW Barge Rate'!G484&lt;&gt;"",'PNW Barge Rate'!G484,"")</f>
        <v/>
      </c>
      <c r="H459" s="41" t="str">
        <f>IF('PNW Barge Rate'!H484&lt;&gt;"",'PNW Barge Rate'!H484,"")</f>
        <v/>
      </c>
      <c r="I459" s="41" t="str">
        <f>IF('PNW Barge Rate'!I484&lt;&gt;"",'PNW Barge Rate'!I484,"")</f>
        <v/>
      </c>
      <c r="J459" s="41" t="str">
        <f>IF('PNW Barge Rate'!J484&lt;&gt;"",'PNW Barge Rate'!J484,"")</f>
        <v/>
      </c>
      <c r="K459" s="41" t="str">
        <f>IF('PNW Barge Rate'!K484&lt;&gt;"",'PNW Barge Rate'!K484,"")</f>
        <v/>
      </c>
      <c r="L459" s="41" t="str">
        <f>IF('PNW Barge Rate'!L484&lt;&gt;"",'PNW Barge Rate'!L484,"")</f>
        <v/>
      </c>
      <c r="M459" s="41" t="str">
        <f>IF('PNW Barge Rate'!N484&lt;&gt;"",'PNW Barge Rate'!N484,"")</f>
        <v/>
      </c>
    </row>
    <row r="460" spans="1:13" x14ac:dyDescent="0.3">
      <c r="A460" s="3" t="str">
        <f>IF('PNW Barge Rate'!A485 &lt;&gt;"",'PNW Barge Rate'!A485,"")</f>
        <v/>
      </c>
      <c r="B460" s="41" t="str">
        <f>IF('PNW Barge Rate'!B485 &lt;&gt;"", 'PNW Barge Rate'!B485,"")</f>
        <v/>
      </c>
      <c r="C460" s="41" t="str">
        <f>IF('PNW Barge Rate'!C485&lt;&gt;"",'PNW Barge Rate'!C485,"")</f>
        <v/>
      </c>
      <c r="D460" s="41" t="str">
        <f>IF('PNW Barge Rate'!D485&lt;&gt;"",'PNW Barge Rate'!D485,"")</f>
        <v/>
      </c>
      <c r="E460" s="41" t="str">
        <f>IF('PNW Barge Rate'!E485&lt;&gt;"",'PNW Barge Rate'!E485,"")</f>
        <v/>
      </c>
      <c r="F460" s="41" t="str">
        <f>IF('PNW Barge Rate'!F485&lt;&gt;"",'PNW Barge Rate'!F485,"")</f>
        <v/>
      </c>
      <c r="G460" s="41" t="str">
        <f>IF('PNW Barge Rate'!G485&lt;&gt;"",'PNW Barge Rate'!G485,"")</f>
        <v/>
      </c>
      <c r="H460" s="41" t="str">
        <f>IF('PNW Barge Rate'!H485&lt;&gt;"",'PNW Barge Rate'!H485,"")</f>
        <v/>
      </c>
      <c r="I460" s="41" t="str">
        <f>IF('PNW Barge Rate'!I485&lt;&gt;"",'PNW Barge Rate'!I485,"")</f>
        <v/>
      </c>
      <c r="J460" s="41" t="str">
        <f>IF('PNW Barge Rate'!J485&lt;&gt;"",'PNW Barge Rate'!J485,"")</f>
        <v/>
      </c>
      <c r="K460" s="41" t="str">
        <f>IF('PNW Barge Rate'!K485&lt;&gt;"",'PNW Barge Rate'!K485,"")</f>
        <v/>
      </c>
      <c r="L460" s="41" t="str">
        <f>IF('PNW Barge Rate'!L485&lt;&gt;"",'PNW Barge Rate'!L485,"")</f>
        <v/>
      </c>
      <c r="M460" s="41" t="str">
        <f>IF('PNW Barge Rate'!N485&lt;&gt;"",'PNW Barge Rate'!N485,"")</f>
        <v/>
      </c>
    </row>
    <row r="461" spans="1:13" x14ac:dyDescent="0.3">
      <c r="A461" s="3" t="str">
        <f>IF('PNW Barge Rate'!A486 &lt;&gt;"",'PNW Barge Rate'!A486,"")</f>
        <v/>
      </c>
      <c r="B461" s="41" t="str">
        <f>IF('PNW Barge Rate'!B486 &lt;&gt;"", 'PNW Barge Rate'!B486,"")</f>
        <v/>
      </c>
      <c r="C461" s="41" t="str">
        <f>IF('PNW Barge Rate'!C486&lt;&gt;"",'PNW Barge Rate'!C486,"")</f>
        <v/>
      </c>
      <c r="D461" s="41" t="str">
        <f>IF('PNW Barge Rate'!D486&lt;&gt;"",'PNW Barge Rate'!D486,"")</f>
        <v/>
      </c>
      <c r="E461" s="41" t="str">
        <f>IF('PNW Barge Rate'!E486&lt;&gt;"",'PNW Barge Rate'!E486,"")</f>
        <v/>
      </c>
      <c r="F461" s="41" t="str">
        <f>IF('PNW Barge Rate'!F486&lt;&gt;"",'PNW Barge Rate'!F486,"")</f>
        <v/>
      </c>
      <c r="G461" s="41" t="str">
        <f>IF('PNW Barge Rate'!G486&lt;&gt;"",'PNW Barge Rate'!G486,"")</f>
        <v/>
      </c>
      <c r="H461" s="41" t="str">
        <f>IF('PNW Barge Rate'!H486&lt;&gt;"",'PNW Barge Rate'!H486,"")</f>
        <v/>
      </c>
      <c r="I461" s="41" t="str">
        <f>IF('PNW Barge Rate'!I486&lt;&gt;"",'PNW Barge Rate'!I486,"")</f>
        <v/>
      </c>
      <c r="J461" s="41" t="str">
        <f>IF('PNW Barge Rate'!J486&lt;&gt;"",'PNW Barge Rate'!J486,"")</f>
        <v/>
      </c>
      <c r="K461" s="41" t="str">
        <f>IF('PNW Barge Rate'!K486&lt;&gt;"",'PNW Barge Rate'!K486,"")</f>
        <v/>
      </c>
      <c r="L461" s="41" t="str">
        <f>IF('PNW Barge Rate'!L486&lt;&gt;"",'PNW Barge Rate'!L486,"")</f>
        <v/>
      </c>
      <c r="M461" s="41" t="str">
        <f>IF('PNW Barge Rate'!N486&lt;&gt;"",'PNW Barge Rate'!N486,"")</f>
        <v/>
      </c>
    </row>
    <row r="462" spans="1:13" x14ac:dyDescent="0.3">
      <c r="A462" s="3" t="str">
        <f>IF('PNW Barge Rate'!A487 &lt;&gt;"",'PNW Barge Rate'!A487,"")</f>
        <v/>
      </c>
      <c r="B462" s="41" t="str">
        <f>IF('PNW Barge Rate'!B487 &lt;&gt;"", 'PNW Barge Rate'!B487,"")</f>
        <v/>
      </c>
      <c r="C462" s="41" t="str">
        <f>IF('PNW Barge Rate'!C487&lt;&gt;"",'PNW Barge Rate'!C487,"")</f>
        <v/>
      </c>
      <c r="D462" s="41" t="str">
        <f>IF('PNW Barge Rate'!D487&lt;&gt;"",'PNW Barge Rate'!D487,"")</f>
        <v/>
      </c>
      <c r="E462" s="41" t="str">
        <f>IF('PNW Barge Rate'!E487&lt;&gt;"",'PNW Barge Rate'!E487,"")</f>
        <v/>
      </c>
      <c r="F462" s="41" t="str">
        <f>IF('PNW Barge Rate'!F487&lt;&gt;"",'PNW Barge Rate'!F487,"")</f>
        <v/>
      </c>
      <c r="G462" s="41" t="str">
        <f>IF('PNW Barge Rate'!G487&lt;&gt;"",'PNW Barge Rate'!G487,"")</f>
        <v/>
      </c>
      <c r="H462" s="41" t="str">
        <f>IF('PNW Barge Rate'!H487&lt;&gt;"",'PNW Barge Rate'!H487,"")</f>
        <v/>
      </c>
      <c r="I462" s="41" t="str">
        <f>IF('PNW Barge Rate'!I487&lt;&gt;"",'PNW Barge Rate'!I487,"")</f>
        <v/>
      </c>
      <c r="J462" s="41" t="str">
        <f>IF('PNW Barge Rate'!J487&lt;&gt;"",'PNW Barge Rate'!J487,"")</f>
        <v/>
      </c>
      <c r="K462" s="41" t="str">
        <f>IF('PNW Barge Rate'!K487&lt;&gt;"",'PNW Barge Rate'!K487,"")</f>
        <v/>
      </c>
      <c r="L462" s="41" t="str">
        <f>IF('PNW Barge Rate'!L487&lt;&gt;"",'PNW Barge Rate'!L487,"")</f>
        <v/>
      </c>
      <c r="M462" s="41" t="str">
        <f>IF('PNW Barge Rate'!N487&lt;&gt;"",'PNW Barge Rate'!N487,"")</f>
        <v/>
      </c>
    </row>
    <row r="463" spans="1:13" x14ac:dyDescent="0.3">
      <c r="A463" s="3" t="str">
        <f>IF('PNW Barge Rate'!A488 &lt;&gt;"",'PNW Barge Rate'!A488,"")</f>
        <v/>
      </c>
      <c r="B463" s="41" t="str">
        <f>IF('PNW Barge Rate'!B488 &lt;&gt;"", 'PNW Barge Rate'!B488,"")</f>
        <v/>
      </c>
      <c r="C463" s="41" t="str">
        <f>IF('PNW Barge Rate'!C488&lt;&gt;"",'PNW Barge Rate'!C488,"")</f>
        <v/>
      </c>
      <c r="D463" s="41" t="str">
        <f>IF('PNW Barge Rate'!D488&lt;&gt;"",'PNW Barge Rate'!D488,"")</f>
        <v/>
      </c>
      <c r="E463" s="41" t="str">
        <f>IF('PNW Barge Rate'!E488&lt;&gt;"",'PNW Barge Rate'!E488,"")</f>
        <v/>
      </c>
      <c r="F463" s="41" t="str">
        <f>IF('PNW Barge Rate'!F488&lt;&gt;"",'PNW Barge Rate'!F488,"")</f>
        <v/>
      </c>
      <c r="G463" s="41" t="str">
        <f>IF('PNW Barge Rate'!G488&lt;&gt;"",'PNW Barge Rate'!G488,"")</f>
        <v/>
      </c>
      <c r="H463" s="41" t="str">
        <f>IF('PNW Barge Rate'!H488&lt;&gt;"",'PNW Barge Rate'!H488,"")</f>
        <v/>
      </c>
      <c r="I463" s="41" t="str">
        <f>IF('PNW Barge Rate'!I488&lt;&gt;"",'PNW Barge Rate'!I488,"")</f>
        <v/>
      </c>
      <c r="J463" s="41" t="str">
        <f>IF('PNW Barge Rate'!J488&lt;&gt;"",'PNW Barge Rate'!J488,"")</f>
        <v/>
      </c>
      <c r="K463" s="41" t="str">
        <f>IF('PNW Barge Rate'!K488&lt;&gt;"",'PNW Barge Rate'!K488,"")</f>
        <v/>
      </c>
      <c r="L463" s="41" t="str">
        <f>IF('PNW Barge Rate'!L488&lt;&gt;"",'PNW Barge Rate'!L488,"")</f>
        <v/>
      </c>
      <c r="M463" s="41" t="str">
        <f>IF('PNW Barge Rate'!N488&lt;&gt;"",'PNW Barge Rate'!N488,"")</f>
        <v/>
      </c>
    </row>
    <row r="464" spans="1:13" x14ac:dyDescent="0.3">
      <c r="A464" s="3" t="str">
        <f>IF('PNW Barge Rate'!A489 &lt;&gt;"",'PNW Barge Rate'!A489,"")</f>
        <v/>
      </c>
      <c r="B464" s="41" t="str">
        <f>IF('PNW Barge Rate'!B489 &lt;&gt;"", 'PNW Barge Rate'!B489,"")</f>
        <v/>
      </c>
      <c r="C464" s="41" t="str">
        <f>IF('PNW Barge Rate'!C489&lt;&gt;"",'PNW Barge Rate'!C489,"")</f>
        <v/>
      </c>
      <c r="D464" s="41" t="str">
        <f>IF('PNW Barge Rate'!D489&lt;&gt;"",'PNW Barge Rate'!D489,"")</f>
        <v/>
      </c>
      <c r="E464" s="41" t="str">
        <f>IF('PNW Barge Rate'!E489&lt;&gt;"",'PNW Barge Rate'!E489,"")</f>
        <v/>
      </c>
      <c r="F464" s="41" t="str">
        <f>IF('PNW Barge Rate'!F489&lt;&gt;"",'PNW Barge Rate'!F489,"")</f>
        <v/>
      </c>
      <c r="G464" s="41" t="str">
        <f>IF('PNW Barge Rate'!G489&lt;&gt;"",'PNW Barge Rate'!G489,"")</f>
        <v/>
      </c>
      <c r="H464" s="41" t="str">
        <f>IF('PNW Barge Rate'!H489&lt;&gt;"",'PNW Barge Rate'!H489,"")</f>
        <v/>
      </c>
      <c r="I464" s="41" t="str">
        <f>IF('PNW Barge Rate'!I489&lt;&gt;"",'PNW Barge Rate'!I489,"")</f>
        <v/>
      </c>
      <c r="J464" s="41" t="str">
        <f>IF('PNW Barge Rate'!J489&lt;&gt;"",'PNW Barge Rate'!J489,"")</f>
        <v/>
      </c>
      <c r="K464" s="41" t="str">
        <f>IF('PNW Barge Rate'!K489&lt;&gt;"",'PNW Barge Rate'!K489,"")</f>
        <v/>
      </c>
      <c r="L464" s="41" t="str">
        <f>IF('PNW Barge Rate'!L489&lt;&gt;"",'PNW Barge Rate'!L489,"")</f>
        <v/>
      </c>
      <c r="M464" s="41" t="str">
        <f>IF('PNW Barge Rate'!N489&lt;&gt;"",'PNW Barge Rate'!N489,"")</f>
        <v/>
      </c>
    </row>
    <row r="465" spans="1:13" x14ac:dyDescent="0.3">
      <c r="A465" s="3" t="str">
        <f>IF('PNW Barge Rate'!A490 &lt;&gt;"",'PNW Barge Rate'!A490,"")</f>
        <v/>
      </c>
      <c r="B465" s="41" t="str">
        <f>IF('PNW Barge Rate'!B490 &lt;&gt;"", 'PNW Barge Rate'!B490,"")</f>
        <v/>
      </c>
      <c r="C465" s="41" t="str">
        <f>IF('PNW Barge Rate'!C490&lt;&gt;"",'PNW Barge Rate'!C490,"")</f>
        <v/>
      </c>
      <c r="D465" s="41" t="str">
        <f>IF('PNW Barge Rate'!D490&lt;&gt;"",'PNW Barge Rate'!D490,"")</f>
        <v/>
      </c>
      <c r="E465" s="41" t="str">
        <f>IF('PNW Barge Rate'!E490&lt;&gt;"",'PNW Barge Rate'!E490,"")</f>
        <v/>
      </c>
      <c r="F465" s="41" t="str">
        <f>IF('PNW Barge Rate'!F490&lt;&gt;"",'PNW Barge Rate'!F490,"")</f>
        <v/>
      </c>
      <c r="G465" s="41" t="str">
        <f>IF('PNW Barge Rate'!G490&lt;&gt;"",'PNW Barge Rate'!G490,"")</f>
        <v/>
      </c>
      <c r="H465" s="41" t="str">
        <f>IF('PNW Barge Rate'!H490&lt;&gt;"",'PNW Barge Rate'!H490,"")</f>
        <v/>
      </c>
      <c r="I465" s="41" t="str">
        <f>IF('PNW Barge Rate'!I490&lt;&gt;"",'PNW Barge Rate'!I490,"")</f>
        <v/>
      </c>
      <c r="J465" s="41" t="str">
        <f>IF('PNW Barge Rate'!J490&lt;&gt;"",'PNW Barge Rate'!J490,"")</f>
        <v/>
      </c>
      <c r="K465" s="41" t="str">
        <f>IF('PNW Barge Rate'!K490&lt;&gt;"",'PNW Barge Rate'!K490,"")</f>
        <v/>
      </c>
      <c r="L465" s="41" t="str">
        <f>IF('PNW Barge Rate'!L490&lt;&gt;"",'PNW Barge Rate'!L490,"")</f>
        <v/>
      </c>
      <c r="M465" s="41" t="str">
        <f>IF('PNW Barge Rate'!N490&lt;&gt;"",'PNW Barge Rate'!N490,"")</f>
        <v/>
      </c>
    </row>
    <row r="466" spans="1:13" x14ac:dyDescent="0.3">
      <c r="A466" s="3" t="str">
        <f>IF('PNW Barge Rate'!A491 &lt;&gt;"",'PNW Barge Rate'!A491,"")</f>
        <v/>
      </c>
      <c r="B466" s="41" t="str">
        <f>IF('PNW Barge Rate'!B491 &lt;&gt;"", 'PNW Barge Rate'!B491,"")</f>
        <v/>
      </c>
      <c r="C466" s="41" t="str">
        <f>IF('PNW Barge Rate'!C491&lt;&gt;"",'PNW Barge Rate'!C491,"")</f>
        <v/>
      </c>
      <c r="D466" s="41" t="str">
        <f>IF('PNW Barge Rate'!D491&lt;&gt;"",'PNW Barge Rate'!D491,"")</f>
        <v/>
      </c>
      <c r="E466" s="41" t="str">
        <f>IF('PNW Barge Rate'!E491&lt;&gt;"",'PNW Barge Rate'!E491,"")</f>
        <v/>
      </c>
      <c r="F466" s="41" t="str">
        <f>IF('PNW Barge Rate'!F491&lt;&gt;"",'PNW Barge Rate'!F491,"")</f>
        <v/>
      </c>
      <c r="G466" s="41" t="str">
        <f>IF('PNW Barge Rate'!G491&lt;&gt;"",'PNW Barge Rate'!G491,"")</f>
        <v/>
      </c>
      <c r="H466" s="41" t="str">
        <f>IF('PNW Barge Rate'!H491&lt;&gt;"",'PNW Barge Rate'!H491,"")</f>
        <v/>
      </c>
      <c r="I466" s="41" t="str">
        <f>IF('PNW Barge Rate'!I491&lt;&gt;"",'PNW Barge Rate'!I491,"")</f>
        <v/>
      </c>
      <c r="J466" s="41" t="str">
        <f>IF('PNW Barge Rate'!J491&lt;&gt;"",'PNW Barge Rate'!J491,"")</f>
        <v/>
      </c>
      <c r="K466" s="41" t="str">
        <f>IF('PNW Barge Rate'!K491&lt;&gt;"",'PNW Barge Rate'!K491,"")</f>
        <v/>
      </c>
      <c r="L466" s="41" t="str">
        <f>IF('PNW Barge Rate'!L491&lt;&gt;"",'PNW Barge Rate'!L491,"")</f>
        <v/>
      </c>
      <c r="M466" s="41" t="str">
        <f>IF('PNW Barge Rate'!N491&lt;&gt;"",'PNW Barge Rate'!N491,"")</f>
        <v/>
      </c>
    </row>
    <row r="467" spans="1:13" x14ac:dyDescent="0.3">
      <c r="A467" s="3" t="str">
        <f>IF('PNW Barge Rate'!A492 &lt;&gt;"",'PNW Barge Rate'!A492,"")</f>
        <v/>
      </c>
      <c r="B467" s="41" t="str">
        <f>IF('PNW Barge Rate'!B492 &lt;&gt;"", 'PNW Barge Rate'!B492,"")</f>
        <v/>
      </c>
      <c r="C467" s="41" t="str">
        <f>IF('PNW Barge Rate'!C492&lt;&gt;"",'PNW Barge Rate'!C492,"")</f>
        <v/>
      </c>
      <c r="D467" s="41" t="str">
        <f>IF('PNW Barge Rate'!D492&lt;&gt;"",'PNW Barge Rate'!D492,"")</f>
        <v/>
      </c>
      <c r="E467" s="41" t="str">
        <f>IF('PNW Barge Rate'!E492&lt;&gt;"",'PNW Barge Rate'!E492,"")</f>
        <v/>
      </c>
      <c r="F467" s="41" t="str">
        <f>IF('PNW Barge Rate'!F492&lt;&gt;"",'PNW Barge Rate'!F492,"")</f>
        <v/>
      </c>
      <c r="G467" s="41" t="str">
        <f>IF('PNW Barge Rate'!G492&lt;&gt;"",'PNW Barge Rate'!G492,"")</f>
        <v/>
      </c>
      <c r="H467" s="41" t="str">
        <f>IF('PNW Barge Rate'!H492&lt;&gt;"",'PNW Barge Rate'!H492,"")</f>
        <v/>
      </c>
      <c r="I467" s="41" t="str">
        <f>IF('PNW Barge Rate'!I492&lt;&gt;"",'PNW Barge Rate'!I492,"")</f>
        <v/>
      </c>
      <c r="J467" s="41" t="str">
        <f>IF('PNW Barge Rate'!J492&lt;&gt;"",'PNW Barge Rate'!J492,"")</f>
        <v/>
      </c>
      <c r="K467" s="41" t="str">
        <f>IF('PNW Barge Rate'!K492&lt;&gt;"",'PNW Barge Rate'!K492,"")</f>
        <v/>
      </c>
      <c r="L467" s="41" t="str">
        <f>IF('PNW Barge Rate'!L492&lt;&gt;"",'PNW Barge Rate'!L492,"")</f>
        <v/>
      </c>
      <c r="M467" s="41" t="str">
        <f>IF('PNW Barge Rate'!N492&lt;&gt;"",'PNW Barge Rate'!N492,"")</f>
        <v/>
      </c>
    </row>
    <row r="468" spans="1:13" x14ac:dyDescent="0.3">
      <c r="A468" s="3" t="str">
        <f>IF('PNW Barge Rate'!A493 &lt;&gt;"",'PNW Barge Rate'!A493,"")</f>
        <v/>
      </c>
      <c r="B468" s="41" t="str">
        <f>IF('PNW Barge Rate'!B493 &lt;&gt;"", 'PNW Barge Rate'!B493,"")</f>
        <v/>
      </c>
      <c r="C468" s="41" t="str">
        <f>IF('PNW Barge Rate'!C493&lt;&gt;"",'PNW Barge Rate'!C493,"")</f>
        <v/>
      </c>
      <c r="D468" s="41" t="str">
        <f>IF('PNW Barge Rate'!D493&lt;&gt;"",'PNW Barge Rate'!D493,"")</f>
        <v/>
      </c>
      <c r="E468" s="41" t="str">
        <f>IF('PNW Barge Rate'!E493&lt;&gt;"",'PNW Barge Rate'!E493,"")</f>
        <v/>
      </c>
      <c r="F468" s="41" t="str">
        <f>IF('PNW Barge Rate'!F493&lt;&gt;"",'PNW Barge Rate'!F493,"")</f>
        <v/>
      </c>
      <c r="G468" s="41" t="str">
        <f>IF('PNW Barge Rate'!G493&lt;&gt;"",'PNW Barge Rate'!G493,"")</f>
        <v/>
      </c>
      <c r="H468" s="41" t="str">
        <f>IF('PNW Barge Rate'!H493&lt;&gt;"",'PNW Barge Rate'!H493,"")</f>
        <v/>
      </c>
      <c r="I468" s="41" t="str">
        <f>IF('PNW Barge Rate'!I493&lt;&gt;"",'PNW Barge Rate'!I493,"")</f>
        <v/>
      </c>
      <c r="J468" s="41" t="str">
        <f>IF('PNW Barge Rate'!J493&lt;&gt;"",'PNW Barge Rate'!J493,"")</f>
        <v/>
      </c>
      <c r="K468" s="41" t="str">
        <f>IF('PNW Barge Rate'!K493&lt;&gt;"",'PNW Barge Rate'!K493,"")</f>
        <v/>
      </c>
      <c r="L468" s="41" t="str">
        <f>IF('PNW Barge Rate'!L493&lt;&gt;"",'PNW Barge Rate'!L493,"")</f>
        <v/>
      </c>
      <c r="M468" s="41" t="str">
        <f>IF('PNW Barge Rate'!N493&lt;&gt;"",'PNW Barge Rate'!N493,"")</f>
        <v/>
      </c>
    </row>
    <row r="469" spans="1:13" x14ac:dyDescent="0.3">
      <c r="A469" s="3" t="str">
        <f>IF('PNW Barge Rate'!A494 &lt;&gt;"",'PNW Barge Rate'!A494,"")</f>
        <v/>
      </c>
      <c r="B469" s="41" t="str">
        <f>IF('PNW Barge Rate'!B494 &lt;&gt;"", 'PNW Barge Rate'!B494,"")</f>
        <v/>
      </c>
      <c r="C469" s="41" t="str">
        <f>IF('PNW Barge Rate'!C494&lt;&gt;"",'PNW Barge Rate'!C494,"")</f>
        <v/>
      </c>
      <c r="D469" s="41" t="str">
        <f>IF('PNW Barge Rate'!D494&lt;&gt;"",'PNW Barge Rate'!D494,"")</f>
        <v/>
      </c>
      <c r="E469" s="41" t="str">
        <f>IF('PNW Barge Rate'!E494&lt;&gt;"",'PNW Barge Rate'!E494,"")</f>
        <v/>
      </c>
      <c r="F469" s="41" t="str">
        <f>IF('PNW Barge Rate'!F494&lt;&gt;"",'PNW Barge Rate'!F494,"")</f>
        <v/>
      </c>
      <c r="G469" s="41" t="str">
        <f>IF('PNW Barge Rate'!G494&lt;&gt;"",'PNW Barge Rate'!G494,"")</f>
        <v/>
      </c>
      <c r="H469" s="41" t="str">
        <f>IF('PNW Barge Rate'!H494&lt;&gt;"",'PNW Barge Rate'!H494,"")</f>
        <v/>
      </c>
      <c r="I469" s="41" t="str">
        <f>IF('PNW Barge Rate'!I494&lt;&gt;"",'PNW Barge Rate'!I494,"")</f>
        <v/>
      </c>
      <c r="J469" s="41" t="str">
        <f>IF('PNW Barge Rate'!J494&lt;&gt;"",'PNW Barge Rate'!J494,"")</f>
        <v/>
      </c>
      <c r="K469" s="41" t="str">
        <f>IF('PNW Barge Rate'!K494&lt;&gt;"",'PNW Barge Rate'!K494,"")</f>
        <v/>
      </c>
      <c r="L469" s="41" t="str">
        <f>IF('PNW Barge Rate'!L494&lt;&gt;"",'PNW Barge Rate'!L494,"")</f>
        <v/>
      </c>
      <c r="M469" s="41" t="str">
        <f>IF('PNW Barge Rate'!N494&lt;&gt;"",'PNW Barge Rate'!N494,"")</f>
        <v/>
      </c>
    </row>
    <row r="470" spans="1:13" x14ac:dyDescent="0.3">
      <c r="A470" s="3" t="str">
        <f>IF('PNW Barge Rate'!A495 &lt;&gt;"",'PNW Barge Rate'!A495,"")</f>
        <v/>
      </c>
      <c r="B470" s="41" t="str">
        <f>IF('PNW Barge Rate'!B495 &lt;&gt;"", 'PNW Barge Rate'!B495,"")</f>
        <v/>
      </c>
      <c r="C470" s="41" t="str">
        <f>IF('PNW Barge Rate'!C495&lt;&gt;"",'PNW Barge Rate'!C495,"")</f>
        <v/>
      </c>
      <c r="D470" s="41" t="str">
        <f>IF('PNW Barge Rate'!D495&lt;&gt;"",'PNW Barge Rate'!D495,"")</f>
        <v/>
      </c>
      <c r="E470" s="41" t="str">
        <f>IF('PNW Barge Rate'!E495&lt;&gt;"",'PNW Barge Rate'!E495,"")</f>
        <v/>
      </c>
      <c r="F470" s="41" t="str">
        <f>IF('PNW Barge Rate'!F495&lt;&gt;"",'PNW Barge Rate'!F495,"")</f>
        <v/>
      </c>
      <c r="G470" s="41" t="str">
        <f>IF('PNW Barge Rate'!G495&lt;&gt;"",'PNW Barge Rate'!G495,"")</f>
        <v/>
      </c>
      <c r="H470" s="41" t="str">
        <f>IF('PNW Barge Rate'!H495&lt;&gt;"",'PNW Barge Rate'!H495,"")</f>
        <v/>
      </c>
      <c r="I470" s="41" t="str">
        <f>IF('PNW Barge Rate'!I495&lt;&gt;"",'PNW Barge Rate'!I495,"")</f>
        <v/>
      </c>
      <c r="J470" s="41" t="str">
        <f>IF('PNW Barge Rate'!J495&lt;&gt;"",'PNW Barge Rate'!J495,"")</f>
        <v/>
      </c>
      <c r="K470" s="41" t="str">
        <f>IF('PNW Barge Rate'!K495&lt;&gt;"",'PNW Barge Rate'!K495,"")</f>
        <v/>
      </c>
      <c r="L470" s="41" t="str">
        <f>IF('PNW Barge Rate'!L495&lt;&gt;"",'PNW Barge Rate'!L495,"")</f>
        <v/>
      </c>
      <c r="M470" s="41" t="str">
        <f>IF('PNW Barge Rate'!N495&lt;&gt;"",'PNW Barge Rate'!N495,"")</f>
        <v/>
      </c>
    </row>
    <row r="471" spans="1:13" x14ac:dyDescent="0.3">
      <c r="A471" s="3" t="str">
        <f>IF('PNW Barge Rate'!A496 &lt;&gt;"",'PNW Barge Rate'!A496,"")</f>
        <v/>
      </c>
      <c r="B471" s="41" t="str">
        <f>IF('PNW Barge Rate'!B496 &lt;&gt;"", 'PNW Barge Rate'!B496,"")</f>
        <v/>
      </c>
      <c r="C471" s="41" t="str">
        <f>IF('PNW Barge Rate'!C496&lt;&gt;"",'PNW Barge Rate'!C496,"")</f>
        <v/>
      </c>
      <c r="D471" s="41" t="str">
        <f>IF('PNW Barge Rate'!D496&lt;&gt;"",'PNW Barge Rate'!D496,"")</f>
        <v/>
      </c>
      <c r="E471" s="41" t="str">
        <f>IF('PNW Barge Rate'!E496&lt;&gt;"",'PNW Barge Rate'!E496,"")</f>
        <v/>
      </c>
      <c r="F471" s="41" t="str">
        <f>IF('PNW Barge Rate'!F496&lt;&gt;"",'PNW Barge Rate'!F496,"")</f>
        <v/>
      </c>
      <c r="G471" s="41" t="str">
        <f>IF('PNW Barge Rate'!G496&lt;&gt;"",'PNW Barge Rate'!G496,"")</f>
        <v/>
      </c>
      <c r="H471" s="41" t="str">
        <f>IF('PNW Barge Rate'!H496&lt;&gt;"",'PNW Barge Rate'!H496,"")</f>
        <v/>
      </c>
      <c r="I471" s="41" t="str">
        <f>IF('PNW Barge Rate'!I496&lt;&gt;"",'PNW Barge Rate'!I496,"")</f>
        <v/>
      </c>
      <c r="J471" s="41" t="str">
        <f>IF('PNW Barge Rate'!J496&lt;&gt;"",'PNW Barge Rate'!J496,"")</f>
        <v/>
      </c>
      <c r="K471" s="41" t="str">
        <f>IF('PNW Barge Rate'!K496&lt;&gt;"",'PNW Barge Rate'!K496,"")</f>
        <v/>
      </c>
      <c r="L471" s="41" t="str">
        <f>IF('PNW Barge Rate'!L496&lt;&gt;"",'PNW Barge Rate'!L496,"")</f>
        <v/>
      </c>
      <c r="M471" s="41" t="str">
        <f>IF('PNW Barge Rate'!N496&lt;&gt;"",'PNW Barge Rate'!N496,"")</f>
        <v/>
      </c>
    </row>
    <row r="472" spans="1:13" x14ac:dyDescent="0.3">
      <c r="A472" s="3" t="str">
        <f>IF('PNW Barge Rate'!A497 &lt;&gt;"",'PNW Barge Rate'!A497,"")</f>
        <v/>
      </c>
      <c r="B472" s="41" t="str">
        <f>IF('PNW Barge Rate'!B497 &lt;&gt;"", 'PNW Barge Rate'!B497,"")</f>
        <v/>
      </c>
      <c r="C472" s="41" t="str">
        <f>IF('PNW Barge Rate'!C497&lt;&gt;"",'PNW Barge Rate'!C497,"")</f>
        <v/>
      </c>
      <c r="D472" s="41" t="str">
        <f>IF('PNW Barge Rate'!D497&lt;&gt;"",'PNW Barge Rate'!D497,"")</f>
        <v/>
      </c>
      <c r="E472" s="41" t="str">
        <f>IF('PNW Barge Rate'!E497&lt;&gt;"",'PNW Barge Rate'!E497,"")</f>
        <v/>
      </c>
      <c r="F472" s="41" t="str">
        <f>IF('PNW Barge Rate'!F497&lt;&gt;"",'PNW Barge Rate'!F497,"")</f>
        <v/>
      </c>
      <c r="G472" s="41" t="str">
        <f>IF('PNW Barge Rate'!G497&lt;&gt;"",'PNW Barge Rate'!G497,"")</f>
        <v/>
      </c>
      <c r="H472" s="41" t="str">
        <f>IF('PNW Barge Rate'!H497&lt;&gt;"",'PNW Barge Rate'!H497,"")</f>
        <v/>
      </c>
      <c r="I472" s="41" t="str">
        <f>IF('PNW Barge Rate'!I497&lt;&gt;"",'PNW Barge Rate'!I497,"")</f>
        <v/>
      </c>
      <c r="J472" s="41" t="str">
        <f>IF('PNW Barge Rate'!J497&lt;&gt;"",'PNW Barge Rate'!J497,"")</f>
        <v/>
      </c>
      <c r="K472" s="41" t="str">
        <f>IF('PNW Barge Rate'!K497&lt;&gt;"",'PNW Barge Rate'!K497,"")</f>
        <v/>
      </c>
      <c r="L472" s="41" t="str">
        <f>IF('PNW Barge Rate'!L497&lt;&gt;"",'PNW Barge Rate'!L497,"")</f>
        <v/>
      </c>
      <c r="M472" s="41" t="str">
        <f>IF('PNW Barge Rate'!N497&lt;&gt;"",'PNW Barge Rate'!N497,"")</f>
        <v/>
      </c>
    </row>
    <row r="473" spans="1:13" x14ac:dyDescent="0.3">
      <c r="A473" s="3" t="str">
        <f>IF('PNW Barge Rate'!A498 &lt;&gt;"",'PNW Barge Rate'!A498,"")</f>
        <v/>
      </c>
      <c r="B473" s="41" t="str">
        <f>IF('PNW Barge Rate'!B498 &lt;&gt;"", 'PNW Barge Rate'!B498,"")</f>
        <v/>
      </c>
      <c r="C473" s="41" t="str">
        <f>IF('PNW Barge Rate'!C498&lt;&gt;"",'PNW Barge Rate'!C498,"")</f>
        <v/>
      </c>
      <c r="D473" s="41" t="str">
        <f>IF('PNW Barge Rate'!D498&lt;&gt;"",'PNW Barge Rate'!D498,"")</f>
        <v/>
      </c>
      <c r="E473" s="41" t="str">
        <f>IF('PNW Barge Rate'!E498&lt;&gt;"",'PNW Barge Rate'!E498,"")</f>
        <v/>
      </c>
      <c r="F473" s="41" t="str">
        <f>IF('PNW Barge Rate'!F498&lt;&gt;"",'PNW Barge Rate'!F498,"")</f>
        <v/>
      </c>
      <c r="G473" s="41" t="str">
        <f>IF('PNW Barge Rate'!G498&lt;&gt;"",'PNW Barge Rate'!G498,"")</f>
        <v/>
      </c>
      <c r="H473" s="41" t="str">
        <f>IF('PNW Barge Rate'!H498&lt;&gt;"",'PNW Barge Rate'!H498,"")</f>
        <v/>
      </c>
      <c r="I473" s="41" t="str">
        <f>IF('PNW Barge Rate'!I498&lt;&gt;"",'PNW Barge Rate'!I498,"")</f>
        <v/>
      </c>
      <c r="J473" s="41" t="str">
        <f>IF('PNW Barge Rate'!J498&lt;&gt;"",'PNW Barge Rate'!J498,"")</f>
        <v/>
      </c>
      <c r="K473" s="41" t="str">
        <f>IF('PNW Barge Rate'!K498&lt;&gt;"",'PNW Barge Rate'!K498,"")</f>
        <v/>
      </c>
      <c r="L473" s="41" t="str">
        <f>IF('PNW Barge Rate'!L498&lt;&gt;"",'PNW Barge Rate'!L498,"")</f>
        <v/>
      </c>
      <c r="M473" s="41" t="str">
        <f>IF('PNW Barge Rate'!N498&lt;&gt;"",'PNW Barge Rate'!N498,"")</f>
        <v/>
      </c>
    </row>
    <row r="474" spans="1:13" x14ac:dyDescent="0.3">
      <c r="A474" s="3" t="str">
        <f>IF('PNW Barge Rate'!A499 &lt;&gt;"",'PNW Barge Rate'!A499,"")</f>
        <v/>
      </c>
      <c r="B474" s="41" t="str">
        <f>IF('PNW Barge Rate'!B499 &lt;&gt;"", 'PNW Barge Rate'!B499,"")</f>
        <v/>
      </c>
      <c r="C474" s="41" t="str">
        <f>IF('PNW Barge Rate'!C499&lt;&gt;"",'PNW Barge Rate'!C499,"")</f>
        <v/>
      </c>
      <c r="D474" s="41" t="str">
        <f>IF('PNW Barge Rate'!D499&lt;&gt;"",'PNW Barge Rate'!D499,"")</f>
        <v/>
      </c>
      <c r="E474" s="41" t="str">
        <f>IF('PNW Barge Rate'!E499&lt;&gt;"",'PNW Barge Rate'!E499,"")</f>
        <v/>
      </c>
      <c r="F474" s="41" t="str">
        <f>IF('PNW Barge Rate'!F499&lt;&gt;"",'PNW Barge Rate'!F499,"")</f>
        <v/>
      </c>
      <c r="G474" s="41" t="str">
        <f>IF('PNW Barge Rate'!G499&lt;&gt;"",'PNW Barge Rate'!G499,"")</f>
        <v/>
      </c>
      <c r="H474" s="41" t="str">
        <f>IF('PNW Barge Rate'!H499&lt;&gt;"",'PNW Barge Rate'!H499,"")</f>
        <v/>
      </c>
      <c r="I474" s="41" t="str">
        <f>IF('PNW Barge Rate'!I499&lt;&gt;"",'PNW Barge Rate'!I499,"")</f>
        <v/>
      </c>
      <c r="J474" s="41" t="str">
        <f>IF('PNW Barge Rate'!J499&lt;&gt;"",'PNW Barge Rate'!J499,"")</f>
        <v/>
      </c>
      <c r="K474" s="41" t="str">
        <f>IF('PNW Barge Rate'!K499&lt;&gt;"",'PNW Barge Rate'!K499,"")</f>
        <v/>
      </c>
      <c r="L474" s="41" t="str">
        <f>IF('PNW Barge Rate'!L499&lt;&gt;"",'PNW Barge Rate'!L499,"")</f>
        <v/>
      </c>
      <c r="M474" s="41" t="str">
        <f>IF('PNW Barge Rate'!N499&lt;&gt;"",'PNW Barge Rate'!N499,"")</f>
        <v/>
      </c>
    </row>
    <row r="475" spans="1:13" x14ac:dyDescent="0.3">
      <c r="A475" s="3" t="str">
        <f>IF('PNW Barge Rate'!A500 &lt;&gt;"",'PNW Barge Rate'!A500,"")</f>
        <v/>
      </c>
      <c r="B475" s="41" t="str">
        <f>IF('PNW Barge Rate'!B500 &lt;&gt;"", 'PNW Barge Rate'!B500,"")</f>
        <v/>
      </c>
      <c r="C475" s="41" t="str">
        <f>IF('PNW Barge Rate'!C500&lt;&gt;"",'PNW Barge Rate'!C500,"")</f>
        <v/>
      </c>
      <c r="D475" s="41" t="str">
        <f>IF('PNW Barge Rate'!D500&lt;&gt;"",'PNW Barge Rate'!D500,"")</f>
        <v/>
      </c>
      <c r="E475" s="41" t="str">
        <f>IF('PNW Barge Rate'!E500&lt;&gt;"",'PNW Barge Rate'!E500,"")</f>
        <v/>
      </c>
      <c r="F475" s="41" t="str">
        <f>IF('PNW Barge Rate'!F500&lt;&gt;"",'PNW Barge Rate'!F500,"")</f>
        <v/>
      </c>
      <c r="G475" s="41" t="str">
        <f>IF('PNW Barge Rate'!G500&lt;&gt;"",'PNW Barge Rate'!G500,"")</f>
        <v/>
      </c>
      <c r="H475" s="41" t="str">
        <f>IF('PNW Barge Rate'!H500&lt;&gt;"",'PNW Barge Rate'!H500,"")</f>
        <v/>
      </c>
      <c r="I475" s="41" t="str">
        <f>IF('PNW Barge Rate'!I500&lt;&gt;"",'PNW Barge Rate'!I500,"")</f>
        <v/>
      </c>
      <c r="J475" s="41" t="str">
        <f>IF('PNW Barge Rate'!J500&lt;&gt;"",'PNW Barge Rate'!J500,"")</f>
        <v/>
      </c>
      <c r="K475" s="41" t="str">
        <f>IF('PNW Barge Rate'!K500&lt;&gt;"",'PNW Barge Rate'!K500,"")</f>
        <v/>
      </c>
      <c r="L475" s="41" t="str">
        <f>IF('PNW Barge Rate'!L500&lt;&gt;"",'PNW Barge Rate'!L500,"")</f>
        <v/>
      </c>
      <c r="M475" s="41" t="str">
        <f>IF('PNW Barge Rate'!N500&lt;&gt;"",'PNW Barge Rate'!N500,"")</f>
        <v/>
      </c>
    </row>
    <row r="476" spans="1:13" x14ac:dyDescent="0.3">
      <c r="A476" s="3" t="str">
        <f>IF('PNW Barge Rate'!A501 &lt;&gt;"",'PNW Barge Rate'!A501,"")</f>
        <v/>
      </c>
      <c r="B476" s="41" t="str">
        <f>IF('PNW Barge Rate'!B501 &lt;&gt;"", 'PNW Barge Rate'!B501,"")</f>
        <v/>
      </c>
      <c r="C476" s="41" t="str">
        <f>IF('PNW Barge Rate'!C501&lt;&gt;"",'PNW Barge Rate'!C501,"")</f>
        <v/>
      </c>
      <c r="D476" s="41" t="str">
        <f>IF('PNW Barge Rate'!D501&lt;&gt;"",'PNW Barge Rate'!D501,"")</f>
        <v/>
      </c>
      <c r="E476" s="41" t="str">
        <f>IF('PNW Barge Rate'!E501&lt;&gt;"",'PNW Barge Rate'!E501,"")</f>
        <v/>
      </c>
      <c r="F476" s="41" t="str">
        <f>IF('PNW Barge Rate'!F501&lt;&gt;"",'PNW Barge Rate'!F501,"")</f>
        <v/>
      </c>
      <c r="G476" s="41" t="str">
        <f>IF('PNW Barge Rate'!G501&lt;&gt;"",'PNW Barge Rate'!G501,"")</f>
        <v/>
      </c>
      <c r="H476" s="41" t="str">
        <f>IF('PNW Barge Rate'!H501&lt;&gt;"",'PNW Barge Rate'!H501,"")</f>
        <v/>
      </c>
      <c r="I476" s="41" t="str">
        <f>IF('PNW Barge Rate'!I501&lt;&gt;"",'PNW Barge Rate'!I501,"")</f>
        <v/>
      </c>
      <c r="J476" s="41" t="str">
        <f>IF('PNW Barge Rate'!J501&lt;&gt;"",'PNW Barge Rate'!J501,"")</f>
        <v/>
      </c>
      <c r="K476" s="41" t="str">
        <f>IF('PNW Barge Rate'!K501&lt;&gt;"",'PNW Barge Rate'!K501,"")</f>
        <v/>
      </c>
      <c r="L476" s="41" t="str">
        <f>IF('PNW Barge Rate'!L501&lt;&gt;"",'PNW Barge Rate'!L501,"")</f>
        <v/>
      </c>
      <c r="M476" s="41" t="str">
        <f>IF('PNW Barge Rate'!N501&lt;&gt;"",'PNW Barge Rate'!N501,"")</f>
        <v/>
      </c>
    </row>
    <row r="477" spans="1:13" x14ac:dyDescent="0.3">
      <c r="A477" s="3" t="str">
        <f>IF('PNW Barge Rate'!A502 &lt;&gt;"",'PNW Barge Rate'!A502,"")</f>
        <v/>
      </c>
      <c r="B477" s="41" t="str">
        <f>IF('PNW Barge Rate'!B502 &lt;&gt;"", 'PNW Barge Rate'!B502,"")</f>
        <v/>
      </c>
      <c r="C477" s="41" t="str">
        <f>IF('PNW Barge Rate'!C502&lt;&gt;"",'PNW Barge Rate'!C502,"")</f>
        <v/>
      </c>
      <c r="D477" s="41" t="str">
        <f>IF('PNW Barge Rate'!D502&lt;&gt;"",'PNW Barge Rate'!D502,"")</f>
        <v/>
      </c>
      <c r="E477" s="41" t="str">
        <f>IF('PNW Barge Rate'!E502&lt;&gt;"",'PNW Barge Rate'!E502,"")</f>
        <v/>
      </c>
      <c r="F477" s="41" t="str">
        <f>IF('PNW Barge Rate'!F502&lt;&gt;"",'PNW Barge Rate'!F502,"")</f>
        <v/>
      </c>
      <c r="G477" s="41" t="str">
        <f>IF('PNW Barge Rate'!G502&lt;&gt;"",'PNW Barge Rate'!G502,"")</f>
        <v/>
      </c>
      <c r="H477" s="41" t="str">
        <f>IF('PNW Barge Rate'!H502&lt;&gt;"",'PNW Barge Rate'!H502,"")</f>
        <v/>
      </c>
      <c r="I477" s="41" t="str">
        <f>IF('PNW Barge Rate'!I502&lt;&gt;"",'PNW Barge Rate'!I502,"")</f>
        <v/>
      </c>
      <c r="J477" s="41" t="str">
        <f>IF('PNW Barge Rate'!J502&lt;&gt;"",'PNW Barge Rate'!J502,"")</f>
        <v/>
      </c>
      <c r="K477" s="41" t="str">
        <f>IF('PNW Barge Rate'!K502&lt;&gt;"",'PNW Barge Rate'!K502,"")</f>
        <v/>
      </c>
      <c r="L477" s="41" t="str">
        <f>IF('PNW Barge Rate'!L502&lt;&gt;"",'PNW Barge Rate'!L502,"")</f>
        <v/>
      </c>
      <c r="M477" s="41" t="str">
        <f>IF('PNW Barge Rate'!N502&lt;&gt;"",'PNW Barge Rate'!N502,"")</f>
        <v/>
      </c>
    </row>
    <row r="478" spans="1:13" x14ac:dyDescent="0.3">
      <c r="A478" s="3" t="str">
        <f>IF('PNW Barge Rate'!A503 &lt;&gt;"",'PNW Barge Rate'!A503,"")</f>
        <v/>
      </c>
      <c r="B478" s="41" t="str">
        <f>IF('PNW Barge Rate'!B503 &lt;&gt;"", 'PNW Barge Rate'!B503,"")</f>
        <v/>
      </c>
      <c r="C478" s="41" t="str">
        <f>IF('PNW Barge Rate'!C503&lt;&gt;"",'PNW Barge Rate'!C503,"")</f>
        <v/>
      </c>
      <c r="D478" s="41" t="str">
        <f>IF('PNW Barge Rate'!D503&lt;&gt;"",'PNW Barge Rate'!D503,"")</f>
        <v/>
      </c>
      <c r="E478" s="41" t="str">
        <f>IF('PNW Barge Rate'!E503&lt;&gt;"",'PNW Barge Rate'!E503,"")</f>
        <v/>
      </c>
      <c r="F478" s="41" t="str">
        <f>IF('PNW Barge Rate'!F503&lt;&gt;"",'PNW Barge Rate'!F503,"")</f>
        <v/>
      </c>
      <c r="G478" s="41" t="str">
        <f>IF('PNW Barge Rate'!G503&lt;&gt;"",'PNW Barge Rate'!G503,"")</f>
        <v/>
      </c>
      <c r="H478" s="41" t="str">
        <f>IF('PNW Barge Rate'!H503&lt;&gt;"",'PNW Barge Rate'!H503,"")</f>
        <v/>
      </c>
      <c r="I478" s="41" t="str">
        <f>IF('PNW Barge Rate'!I503&lt;&gt;"",'PNW Barge Rate'!I503,"")</f>
        <v/>
      </c>
      <c r="J478" s="41" t="str">
        <f>IF('PNW Barge Rate'!J503&lt;&gt;"",'PNW Barge Rate'!J503,"")</f>
        <v/>
      </c>
      <c r="K478" s="41" t="str">
        <f>IF('PNW Barge Rate'!K503&lt;&gt;"",'PNW Barge Rate'!K503,"")</f>
        <v/>
      </c>
      <c r="L478" s="41" t="str">
        <f>IF('PNW Barge Rate'!L503&lt;&gt;"",'PNW Barge Rate'!L503,"")</f>
        <v/>
      </c>
      <c r="M478" s="41" t="str">
        <f>IF('PNW Barge Rate'!N503&lt;&gt;"",'PNW Barge Rate'!N503,"")</f>
        <v/>
      </c>
    </row>
    <row r="479" spans="1:13" x14ac:dyDescent="0.3">
      <c r="A479" s="3" t="str">
        <f>IF('PNW Barge Rate'!A504 &lt;&gt;"",'PNW Barge Rate'!A504,"")</f>
        <v/>
      </c>
      <c r="B479" s="41" t="str">
        <f>IF('PNW Barge Rate'!B504 &lt;&gt;"", 'PNW Barge Rate'!B504,"")</f>
        <v/>
      </c>
      <c r="C479" s="41" t="str">
        <f>IF('PNW Barge Rate'!C504&lt;&gt;"",'PNW Barge Rate'!C504,"")</f>
        <v/>
      </c>
      <c r="D479" s="41" t="str">
        <f>IF('PNW Barge Rate'!D504&lt;&gt;"",'PNW Barge Rate'!D504,"")</f>
        <v/>
      </c>
      <c r="E479" s="41" t="str">
        <f>IF('PNW Barge Rate'!E504&lt;&gt;"",'PNW Barge Rate'!E504,"")</f>
        <v/>
      </c>
      <c r="F479" s="41" t="str">
        <f>IF('PNW Barge Rate'!F504&lt;&gt;"",'PNW Barge Rate'!F504,"")</f>
        <v/>
      </c>
      <c r="G479" s="41" t="str">
        <f>IF('PNW Barge Rate'!G504&lt;&gt;"",'PNW Barge Rate'!G504,"")</f>
        <v/>
      </c>
      <c r="H479" s="41" t="str">
        <f>IF('PNW Barge Rate'!H504&lt;&gt;"",'PNW Barge Rate'!H504,"")</f>
        <v/>
      </c>
      <c r="I479" s="41" t="str">
        <f>IF('PNW Barge Rate'!I504&lt;&gt;"",'PNW Barge Rate'!I504,"")</f>
        <v/>
      </c>
      <c r="J479" s="41" t="str">
        <f>IF('PNW Barge Rate'!J504&lt;&gt;"",'PNW Barge Rate'!J504,"")</f>
        <v/>
      </c>
      <c r="K479" s="41" t="str">
        <f>IF('PNW Barge Rate'!K504&lt;&gt;"",'PNW Barge Rate'!K504,"")</f>
        <v/>
      </c>
      <c r="L479" s="41" t="str">
        <f>IF('PNW Barge Rate'!L504&lt;&gt;"",'PNW Barge Rate'!L504,"")</f>
        <v/>
      </c>
      <c r="M479" s="41" t="str">
        <f>IF('PNW Barge Rate'!N504&lt;&gt;"",'PNW Barge Rate'!N504,"")</f>
        <v/>
      </c>
    </row>
    <row r="480" spans="1:13" x14ac:dyDescent="0.3">
      <c r="A480" s="3" t="str">
        <f>IF('PNW Barge Rate'!A505 &lt;&gt;"",'PNW Barge Rate'!A505,"")</f>
        <v/>
      </c>
      <c r="B480" s="41" t="str">
        <f>IF('PNW Barge Rate'!B505 &lt;&gt;"", 'PNW Barge Rate'!B505,"")</f>
        <v/>
      </c>
      <c r="C480" s="41" t="str">
        <f>IF('PNW Barge Rate'!C505&lt;&gt;"",'PNW Barge Rate'!C505,"")</f>
        <v/>
      </c>
      <c r="D480" s="41" t="str">
        <f>IF('PNW Barge Rate'!D505&lt;&gt;"",'PNW Barge Rate'!D505,"")</f>
        <v/>
      </c>
      <c r="E480" s="41" t="str">
        <f>IF('PNW Barge Rate'!E505&lt;&gt;"",'PNW Barge Rate'!E505,"")</f>
        <v/>
      </c>
      <c r="F480" s="41" t="str">
        <f>IF('PNW Barge Rate'!F505&lt;&gt;"",'PNW Barge Rate'!F505,"")</f>
        <v/>
      </c>
      <c r="G480" s="41" t="str">
        <f>IF('PNW Barge Rate'!G505&lt;&gt;"",'PNW Barge Rate'!G505,"")</f>
        <v/>
      </c>
      <c r="H480" s="41" t="str">
        <f>IF('PNW Barge Rate'!H505&lt;&gt;"",'PNW Barge Rate'!H505,"")</f>
        <v/>
      </c>
      <c r="I480" s="41" t="str">
        <f>IF('PNW Barge Rate'!I505&lt;&gt;"",'PNW Barge Rate'!I505,"")</f>
        <v/>
      </c>
      <c r="J480" s="41" t="str">
        <f>IF('PNW Barge Rate'!J505&lt;&gt;"",'PNW Barge Rate'!J505,"")</f>
        <v/>
      </c>
      <c r="K480" s="41" t="str">
        <f>IF('PNW Barge Rate'!K505&lt;&gt;"",'PNW Barge Rate'!K505,"")</f>
        <v/>
      </c>
      <c r="L480" s="41" t="str">
        <f>IF('PNW Barge Rate'!L505&lt;&gt;"",'PNW Barge Rate'!L505,"")</f>
        <v/>
      </c>
      <c r="M480" s="41" t="str">
        <f>IF('PNW Barge Rate'!N505&lt;&gt;"",'PNW Barge Rate'!N505,"")</f>
        <v/>
      </c>
    </row>
    <row r="481" spans="1:13" x14ac:dyDescent="0.3">
      <c r="A481" s="3" t="str">
        <f>IF('PNW Barge Rate'!A506 &lt;&gt;"",'PNW Barge Rate'!A506,"")</f>
        <v/>
      </c>
      <c r="B481" s="41" t="str">
        <f>IF('PNW Barge Rate'!B506 &lt;&gt;"", 'PNW Barge Rate'!B506,"")</f>
        <v/>
      </c>
      <c r="C481" s="41" t="str">
        <f>IF('PNW Barge Rate'!C506&lt;&gt;"",'PNW Barge Rate'!C506,"")</f>
        <v/>
      </c>
      <c r="D481" s="41" t="str">
        <f>IF('PNW Barge Rate'!D506&lt;&gt;"",'PNW Barge Rate'!D506,"")</f>
        <v/>
      </c>
      <c r="E481" s="41" t="str">
        <f>IF('PNW Barge Rate'!E506&lt;&gt;"",'PNW Barge Rate'!E506,"")</f>
        <v/>
      </c>
      <c r="F481" s="41" t="str">
        <f>IF('PNW Barge Rate'!F506&lt;&gt;"",'PNW Barge Rate'!F506,"")</f>
        <v/>
      </c>
      <c r="G481" s="41" t="str">
        <f>IF('PNW Barge Rate'!G506&lt;&gt;"",'PNW Barge Rate'!G506,"")</f>
        <v/>
      </c>
      <c r="H481" s="41" t="str">
        <f>IF('PNW Barge Rate'!H506&lt;&gt;"",'PNW Barge Rate'!H506,"")</f>
        <v/>
      </c>
      <c r="I481" s="41" t="str">
        <f>IF('PNW Barge Rate'!I506&lt;&gt;"",'PNW Barge Rate'!I506,"")</f>
        <v/>
      </c>
      <c r="J481" s="41" t="str">
        <f>IF('PNW Barge Rate'!J506&lt;&gt;"",'PNW Barge Rate'!J506,"")</f>
        <v/>
      </c>
      <c r="K481" s="41" t="str">
        <f>IF('PNW Barge Rate'!K506&lt;&gt;"",'PNW Barge Rate'!K506,"")</f>
        <v/>
      </c>
      <c r="L481" s="41" t="str">
        <f>IF('PNW Barge Rate'!L506&lt;&gt;"",'PNW Barge Rate'!L506,"")</f>
        <v/>
      </c>
      <c r="M481" s="41" t="str">
        <f>IF('PNW Barge Rate'!N506&lt;&gt;"",'PNW Barge Rate'!N506,"")</f>
        <v/>
      </c>
    </row>
    <row r="482" spans="1:13" x14ac:dyDescent="0.3">
      <c r="A482" s="3" t="str">
        <f>IF('PNW Barge Rate'!A507 &lt;&gt;"",'PNW Barge Rate'!A507,"")</f>
        <v/>
      </c>
      <c r="B482" s="41" t="str">
        <f>IF('PNW Barge Rate'!B507 &lt;&gt;"", 'PNW Barge Rate'!B507,"")</f>
        <v/>
      </c>
      <c r="C482" s="41" t="str">
        <f>IF('PNW Barge Rate'!C507&lt;&gt;"",'PNW Barge Rate'!C507,"")</f>
        <v/>
      </c>
      <c r="D482" s="41" t="str">
        <f>IF('PNW Barge Rate'!D507&lt;&gt;"",'PNW Barge Rate'!D507,"")</f>
        <v/>
      </c>
      <c r="E482" s="41" t="str">
        <f>IF('PNW Barge Rate'!E507&lt;&gt;"",'PNW Barge Rate'!E507,"")</f>
        <v/>
      </c>
      <c r="F482" s="41" t="str">
        <f>IF('PNW Barge Rate'!F507&lt;&gt;"",'PNW Barge Rate'!F507,"")</f>
        <v/>
      </c>
      <c r="G482" s="41" t="str">
        <f>IF('PNW Barge Rate'!G507&lt;&gt;"",'PNW Barge Rate'!G507,"")</f>
        <v/>
      </c>
      <c r="H482" s="41" t="str">
        <f>IF('PNW Barge Rate'!H507&lt;&gt;"",'PNW Barge Rate'!H507,"")</f>
        <v/>
      </c>
      <c r="I482" s="41" t="str">
        <f>IF('PNW Barge Rate'!I507&lt;&gt;"",'PNW Barge Rate'!I507,"")</f>
        <v/>
      </c>
      <c r="J482" s="41" t="str">
        <f>IF('PNW Barge Rate'!J507&lt;&gt;"",'PNW Barge Rate'!J507,"")</f>
        <v/>
      </c>
      <c r="K482" s="41" t="str">
        <f>IF('PNW Barge Rate'!K507&lt;&gt;"",'PNW Barge Rate'!K507,"")</f>
        <v/>
      </c>
      <c r="L482" s="41" t="str">
        <f>IF('PNW Barge Rate'!L507&lt;&gt;"",'PNW Barge Rate'!L507,"")</f>
        <v/>
      </c>
      <c r="M482" s="41" t="str">
        <f>IF('PNW Barge Rate'!N507&lt;&gt;"",'PNW Barge Rate'!N507,"")</f>
        <v/>
      </c>
    </row>
    <row r="483" spans="1:13" x14ac:dyDescent="0.3">
      <c r="A483" s="3" t="str">
        <f>IF('PNW Barge Rate'!A508 &lt;&gt;"",'PNW Barge Rate'!A508,"")</f>
        <v/>
      </c>
      <c r="B483" s="41" t="str">
        <f>IF('PNW Barge Rate'!B508 &lt;&gt;"", 'PNW Barge Rate'!B508,"")</f>
        <v/>
      </c>
      <c r="C483" s="41" t="str">
        <f>IF('PNW Barge Rate'!C508&lt;&gt;"",'PNW Barge Rate'!C508,"")</f>
        <v/>
      </c>
      <c r="D483" s="41" t="str">
        <f>IF('PNW Barge Rate'!D508&lt;&gt;"",'PNW Barge Rate'!D508,"")</f>
        <v/>
      </c>
      <c r="E483" s="41" t="str">
        <f>IF('PNW Barge Rate'!E508&lt;&gt;"",'PNW Barge Rate'!E508,"")</f>
        <v/>
      </c>
      <c r="F483" s="41" t="str">
        <f>IF('PNW Barge Rate'!F508&lt;&gt;"",'PNW Barge Rate'!F508,"")</f>
        <v/>
      </c>
      <c r="G483" s="41" t="str">
        <f>IF('PNW Barge Rate'!G508&lt;&gt;"",'PNW Barge Rate'!G508,"")</f>
        <v/>
      </c>
      <c r="H483" s="41" t="str">
        <f>IF('PNW Barge Rate'!H508&lt;&gt;"",'PNW Barge Rate'!H508,"")</f>
        <v/>
      </c>
      <c r="I483" s="41" t="str">
        <f>IF('PNW Barge Rate'!I508&lt;&gt;"",'PNW Barge Rate'!I508,"")</f>
        <v/>
      </c>
      <c r="J483" s="41" t="str">
        <f>IF('PNW Barge Rate'!J508&lt;&gt;"",'PNW Barge Rate'!J508,"")</f>
        <v/>
      </c>
      <c r="K483" s="41" t="str">
        <f>IF('PNW Barge Rate'!K508&lt;&gt;"",'PNW Barge Rate'!K508,"")</f>
        <v/>
      </c>
      <c r="L483" s="41" t="str">
        <f>IF('PNW Barge Rate'!L508&lt;&gt;"",'PNW Barge Rate'!L508,"")</f>
        <v/>
      </c>
      <c r="M483" s="41" t="str">
        <f>IF('PNW Barge Rate'!N508&lt;&gt;"",'PNW Barge Rate'!N508,"")</f>
        <v/>
      </c>
    </row>
    <row r="484" spans="1:13" x14ac:dyDescent="0.3">
      <c r="A484" s="3" t="str">
        <f>IF('PNW Barge Rate'!A509 &lt;&gt;"",'PNW Barge Rate'!A509,"")</f>
        <v/>
      </c>
      <c r="B484" s="41" t="str">
        <f>IF('PNW Barge Rate'!B509 &lt;&gt;"", 'PNW Barge Rate'!B509,"")</f>
        <v/>
      </c>
      <c r="C484" s="41" t="str">
        <f>IF('PNW Barge Rate'!C509&lt;&gt;"",'PNW Barge Rate'!C509,"")</f>
        <v/>
      </c>
      <c r="D484" s="41" t="str">
        <f>IF('PNW Barge Rate'!D509&lt;&gt;"",'PNW Barge Rate'!D509,"")</f>
        <v/>
      </c>
      <c r="E484" s="41" t="str">
        <f>IF('PNW Barge Rate'!E509&lt;&gt;"",'PNW Barge Rate'!E509,"")</f>
        <v/>
      </c>
      <c r="F484" s="41" t="str">
        <f>IF('PNW Barge Rate'!F509&lt;&gt;"",'PNW Barge Rate'!F509,"")</f>
        <v/>
      </c>
      <c r="G484" s="41" t="str">
        <f>IF('PNW Barge Rate'!G509&lt;&gt;"",'PNW Barge Rate'!G509,"")</f>
        <v/>
      </c>
      <c r="H484" s="41" t="str">
        <f>IF('PNW Barge Rate'!H509&lt;&gt;"",'PNW Barge Rate'!H509,"")</f>
        <v/>
      </c>
      <c r="I484" s="41" t="str">
        <f>IF('PNW Barge Rate'!I509&lt;&gt;"",'PNW Barge Rate'!I509,"")</f>
        <v/>
      </c>
      <c r="J484" s="41" t="str">
        <f>IF('PNW Barge Rate'!J509&lt;&gt;"",'PNW Barge Rate'!J509,"")</f>
        <v/>
      </c>
      <c r="K484" s="41" t="str">
        <f>IF('PNW Barge Rate'!K509&lt;&gt;"",'PNW Barge Rate'!K509,"")</f>
        <v/>
      </c>
      <c r="L484" s="41" t="str">
        <f>IF('PNW Barge Rate'!L509&lt;&gt;"",'PNW Barge Rate'!L509,"")</f>
        <v/>
      </c>
      <c r="M484" s="41" t="str">
        <f>IF('PNW Barge Rate'!N509&lt;&gt;"",'PNW Barge Rate'!N509,"")</f>
        <v/>
      </c>
    </row>
    <row r="485" spans="1:13" x14ac:dyDescent="0.3">
      <c r="A485" s="3" t="str">
        <f>IF('PNW Barge Rate'!A510 &lt;&gt;"",'PNW Barge Rate'!A510,"")</f>
        <v/>
      </c>
      <c r="B485" s="41" t="str">
        <f>IF('PNW Barge Rate'!B510 &lt;&gt;"", 'PNW Barge Rate'!B510,"")</f>
        <v/>
      </c>
      <c r="C485" s="41" t="str">
        <f>IF('PNW Barge Rate'!C510&lt;&gt;"",'PNW Barge Rate'!C510,"")</f>
        <v/>
      </c>
      <c r="D485" s="41" t="str">
        <f>IF('PNW Barge Rate'!D510&lt;&gt;"",'PNW Barge Rate'!D510,"")</f>
        <v/>
      </c>
      <c r="E485" s="41" t="str">
        <f>IF('PNW Barge Rate'!E510&lt;&gt;"",'PNW Barge Rate'!E510,"")</f>
        <v/>
      </c>
      <c r="F485" s="41" t="str">
        <f>IF('PNW Barge Rate'!F510&lt;&gt;"",'PNW Barge Rate'!F510,"")</f>
        <v/>
      </c>
      <c r="G485" s="41" t="str">
        <f>IF('PNW Barge Rate'!G510&lt;&gt;"",'PNW Barge Rate'!G510,"")</f>
        <v/>
      </c>
      <c r="H485" s="41" t="str">
        <f>IF('PNW Barge Rate'!H510&lt;&gt;"",'PNW Barge Rate'!H510,"")</f>
        <v/>
      </c>
      <c r="I485" s="41" t="str">
        <f>IF('PNW Barge Rate'!I510&lt;&gt;"",'PNW Barge Rate'!I510,"")</f>
        <v/>
      </c>
      <c r="J485" s="41" t="str">
        <f>IF('PNW Barge Rate'!J510&lt;&gt;"",'PNW Barge Rate'!J510,"")</f>
        <v/>
      </c>
      <c r="K485" s="41" t="str">
        <f>IF('PNW Barge Rate'!K510&lt;&gt;"",'PNW Barge Rate'!K510,"")</f>
        <v/>
      </c>
      <c r="L485" s="41" t="str">
        <f>IF('PNW Barge Rate'!L510&lt;&gt;"",'PNW Barge Rate'!L510,"")</f>
        <v/>
      </c>
      <c r="M485" s="41" t="str">
        <f>IF('PNW Barge Rate'!N510&lt;&gt;"",'PNW Barge Rate'!N510,"")</f>
        <v/>
      </c>
    </row>
    <row r="486" spans="1:13" x14ac:dyDescent="0.3">
      <c r="A486" s="3" t="str">
        <f>IF('PNW Barge Rate'!A511 &lt;&gt;"",'PNW Barge Rate'!A511,"")</f>
        <v/>
      </c>
      <c r="B486" s="41" t="str">
        <f>IF('PNW Barge Rate'!B511 &lt;&gt;"", 'PNW Barge Rate'!B511,"")</f>
        <v/>
      </c>
      <c r="C486" s="41" t="str">
        <f>IF('PNW Barge Rate'!C511&lt;&gt;"",'PNW Barge Rate'!C511,"")</f>
        <v/>
      </c>
      <c r="D486" s="41" t="str">
        <f>IF('PNW Barge Rate'!D511&lt;&gt;"",'PNW Barge Rate'!D511,"")</f>
        <v/>
      </c>
      <c r="E486" s="41" t="str">
        <f>IF('PNW Barge Rate'!E511&lt;&gt;"",'PNW Barge Rate'!E511,"")</f>
        <v/>
      </c>
      <c r="F486" s="41" t="str">
        <f>IF('PNW Barge Rate'!F511&lt;&gt;"",'PNW Barge Rate'!F511,"")</f>
        <v/>
      </c>
      <c r="G486" s="41" t="str">
        <f>IF('PNW Barge Rate'!G511&lt;&gt;"",'PNW Barge Rate'!G511,"")</f>
        <v/>
      </c>
      <c r="H486" s="41" t="str">
        <f>IF('PNW Barge Rate'!H511&lt;&gt;"",'PNW Barge Rate'!H511,"")</f>
        <v/>
      </c>
      <c r="I486" s="41" t="str">
        <f>IF('PNW Barge Rate'!I511&lt;&gt;"",'PNW Barge Rate'!I511,"")</f>
        <v/>
      </c>
      <c r="J486" s="41" t="str">
        <f>IF('PNW Barge Rate'!J511&lt;&gt;"",'PNW Barge Rate'!J511,"")</f>
        <v/>
      </c>
      <c r="K486" s="41" t="str">
        <f>IF('PNW Barge Rate'!K511&lt;&gt;"",'PNW Barge Rate'!K511,"")</f>
        <v/>
      </c>
      <c r="L486" s="41" t="str">
        <f>IF('PNW Barge Rate'!L511&lt;&gt;"",'PNW Barge Rate'!L511,"")</f>
        <v/>
      </c>
      <c r="M486" s="41" t="str">
        <f>IF('PNW Barge Rate'!N511&lt;&gt;"",'PNW Barge Rate'!N511,"")</f>
        <v/>
      </c>
    </row>
    <row r="487" spans="1:13" x14ac:dyDescent="0.3">
      <c r="A487" s="3" t="str">
        <f>IF('PNW Barge Rate'!A512 &lt;&gt;"",'PNW Barge Rate'!A512,"")</f>
        <v/>
      </c>
      <c r="B487" s="41" t="str">
        <f>IF('PNW Barge Rate'!B512 &lt;&gt;"", 'PNW Barge Rate'!B512,"")</f>
        <v/>
      </c>
      <c r="C487" s="41" t="str">
        <f>IF('PNW Barge Rate'!C512&lt;&gt;"",'PNW Barge Rate'!C512,"")</f>
        <v/>
      </c>
      <c r="D487" s="41" t="str">
        <f>IF('PNW Barge Rate'!D512&lt;&gt;"",'PNW Barge Rate'!D512,"")</f>
        <v/>
      </c>
      <c r="E487" s="41" t="str">
        <f>IF('PNW Barge Rate'!E512&lt;&gt;"",'PNW Barge Rate'!E512,"")</f>
        <v/>
      </c>
      <c r="F487" s="41" t="str">
        <f>IF('PNW Barge Rate'!F512&lt;&gt;"",'PNW Barge Rate'!F512,"")</f>
        <v/>
      </c>
      <c r="G487" s="41" t="str">
        <f>IF('PNW Barge Rate'!G512&lt;&gt;"",'PNW Barge Rate'!G512,"")</f>
        <v/>
      </c>
      <c r="H487" s="41" t="str">
        <f>IF('PNW Barge Rate'!H512&lt;&gt;"",'PNW Barge Rate'!H512,"")</f>
        <v/>
      </c>
      <c r="I487" s="41" t="str">
        <f>IF('PNW Barge Rate'!I512&lt;&gt;"",'PNW Barge Rate'!I512,"")</f>
        <v/>
      </c>
      <c r="J487" s="41" t="str">
        <f>IF('PNW Barge Rate'!J512&lt;&gt;"",'PNW Barge Rate'!J512,"")</f>
        <v/>
      </c>
      <c r="K487" s="41" t="str">
        <f>IF('PNW Barge Rate'!K512&lt;&gt;"",'PNW Barge Rate'!K512,"")</f>
        <v/>
      </c>
      <c r="L487" s="41" t="str">
        <f>IF('PNW Barge Rate'!L512&lt;&gt;"",'PNW Barge Rate'!L512,"")</f>
        <v/>
      </c>
      <c r="M487" s="41" t="str">
        <f>IF('PNW Barge Rate'!N512&lt;&gt;"",'PNW Barge Rate'!N512,"")</f>
        <v/>
      </c>
    </row>
    <row r="488" spans="1:13" x14ac:dyDescent="0.3">
      <c r="A488" s="3" t="str">
        <f>IF('PNW Barge Rate'!A513 &lt;&gt;"",'PNW Barge Rate'!A513,"")</f>
        <v/>
      </c>
      <c r="B488" s="41" t="str">
        <f>IF('PNW Barge Rate'!B513 &lt;&gt;"", 'PNW Barge Rate'!B513,"")</f>
        <v/>
      </c>
      <c r="C488" s="41" t="str">
        <f>IF('PNW Barge Rate'!C513&lt;&gt;"",'PNW Barge Rate'!C513,"")</f>
        <v/>
      </c>
      <c r="D488" s="41" t="str">
        <f>IF('PNW Barge Rate'!D513&lt;&gt;"",'PNW Barge Rate'!D513,"")</f>
        <v/>
      </c>
      <c r="E488" s="41" t="str">
        <f>IF('PNW Barge Rate'!E513&lt;&gt;"",'PNW Barge Rate'!E513,"")</f>
        <v/>
      </c>
      <c r="F488" s="41" t="str">
        <f>IF('PNW Barge Rate'!F513&lt;&gt;"",'PNW Barge Rate'!F513,"")</f>
        <v/>
      </c>
      <c r="G488" s="41" t="str">
        <f>IF('PNW Barge Rate'!G513&lt;&gt;"",'PNW Barge Rate'!G513,"")</f>
        <v/>
      </c>
      <c r="H488" s="41" t="str">
        <f>IF('PNW Barge Rate'!H513&lt;&gt;"",'PNW Barge Rate'!H513,"")</f>
        <v/>
      </c>
      <c r="I488" s="41" t="str">
        <f>IF('PNW Barge Rate'!I513&lt;&gt;"",'PNW Barge Rate'!I513,"")</f>
        <v/>
      </c>
      <c r="J488" s="41" t="str">
        <f>IF('PNW Barge Rate'!J513&lt;&gt;"",'PNW Barge Rate'!J513,"")</f>
        <v/>
      </c>
      <c r="K488" s="41" t="str">
        <f>IF('PNW Barge Rate'!K513&lt;&gt;"",'PNW Barge Rate'!K513,"")</f>
        <v/>
      </c>
      <c r="L488" s="41" t="str">
        <f>IF('PNW Barge Rate'!L513&lt;&gt;"",'PNW Barge Rate'!L513,"")</f>
        <v/>
      </c>
      <c r="M488" s="41" t="str">
        <f>IF('PNW Barge Rate'!N513&lt;&gt;"",'PNW Barge Rate'!N513,"")</f>
        <v/>
      </c>
    </row>
    <row r="489" spans="1:13" x14ac:dyDescent="0.3">
      <c r="A489" s="3" t="str">
        <f>IF('PNW Barge Rate'!A514 &lt;&gt;"",'PNW Barge Rate'!A514,"")</f>
        <v/>
      </c>
      <c r="B489" s="41" t="str">
        <f>IF('PNW Barge Rate'!B514 &lt;&gt;"", 'PNW Barge Rate'!B514,"")</f>
        <v/>
      </c>
      <c r="C489" s="41" t="str">
        <f>IF('PNW Barge Rate'!C514&lt;&gt;"",'PNW Barge Rate'!C514,"")</f>
        <v/>
      </c>
      <c r="D489" s="41" t="str">
        <f>IF('PNW Barge Rate'!D514&lt;&gt;"",'PNW Barge Rate'!D514,"")</f>
        <v/>
      </c>
      <c r="E489" s="41" t="str">
        <f>IF('PNW Barge Rate'!E514&lt;&gt;"",'PNW Barge Rate'!E514,"")</f>
        <v/>
      </c>
      <c r="F489" s="41" t="str">
        <f>IF('PNW Barge Rate'!F514&lt;&gt;"",'PNW Barge Rate'!F514,"")</f>
        <v/>
      </c>
      <c r="G489" s="41" t="str">
        <f>IF('PNW Barge Rate'!G514&lt;&gt;"",'PNW Barge Rate'!G514,"")</f>
        <v/>
      </c>
      <c r="H489" s="41" t="str">
        <f>IF('PNW Barge Rate'!H514&lt;&gt;"",'PNW Barge Rate'!H514,"")</f>
        <v/>
      </c>
      <c r="I489" s="41" t="str">
        <f>IF('PNW Barge Rate'!I514&lt;&gt;"",'PNW Barge Rate'!I514,"")</f>
        <v/>
      </c>
      <c r="J489" s="41" t="str">
        <f>IF('PNW Barge Rate'!J514&lt;&gt;"",'PNW Barge Rate'!J514,"")</f>
        <v/>
      </c>
      <c r="K489" s="41" t="str">
        <f>IF('PNW Barge Rate'!K514&lt;&gt;"",'PNW Barge Rate'!K514,"")</f>
        <v/>
      </c>
      <c r="L489" s="41" t="str">
        <f>IF('PNW Barge Rate'!L514&lt;&gt;"",'PNW Barge Rate'!L514,"")</f>
        <v/>
      </c>
      <c r="M489" s="41" t="str">
        <f>IF('PNW Barge Rate'!N514&lt;&gt;"",'PNW Barge Rate'!N514,"")</f>
        <v/>
      </c>
    </row>
    <row r="490" spans="1:13" x14ac:dyDescent="0.3">
      <c r="A490" s="3" t="str">
        <f>IF('PNW Barge Rate'!A515 &lt;&gt;"",'PNW Barge Rate'!A515,"")</f>
        <v/>
      </c>
      <c r="B490" s="41" t="str">
        <f>IF('PNW Barge Rate'!B515 &lt;&gt;"", 'PNW Barge Rate'!B515,"")</f>
        <v/>
      </c>
      <c r="C490" s="41" t="str">
        <f>IF('PNW Barge Rate'!C515&lt;&gt;"",'PNW Barge Rate'!C515,"")</f>
        <v/>
      </c>
      <c r="D490" s="41" t="str">
        <f>IF('PNW Barge Rate'!D515&lt;&gt;"",'PNW Barge Rate'!D515,"")</f>
        <v/>
      </c>
      <c r="E490" s="41" t="str">
        <f>IF('PNW Barge Rate'!E515&lt;&gt;"",'PNW Barge Rate'!E515,"")</f>
        <v/>
      </c>
      <c r="F490" s="41" t="str">
        <f>IF('PNW Barge Rate'!F515&lt;&gt;"",'PNW Barge Rate'!F515,"")</f>
        <v/>
      </c>
      <c r="G490" s="41" t="str">
        <f>IF('PNW Barge Rate'!G515&lt;&gt;"",'PNW Barge Rate'!G515,"")</f>
        <v/>
      </c>
      <c r="H490" s="41" t="str">
        <f>IF('PNW Barge Rate'!H515&lt;&gt;"",'PNW Barge Rate'!H515,"")</f>
        <v/>
      </c>
      <c r="I490" s="41" t="str">
        <f>IF('PNW Barge Rate'!I515&lt;&gt;"",'PNW Barge Rate'!I515,"")</f>
        <v/>
      </c>
      <c r="J490" s="41" t="str">
        <f>IF('PNW Barge Rate'!J515&lt;&gt;"",'PNW Barge Rate'!J515,"")</f>
        <v/>
      </c>
      <c r="K490" s="41" t="str">
        <f>IF('PNW Barge Rate'!K515&lt;&gt;"",'PNW Barge Rate'!K515,"")</f>
        <v/>
      </c>
      <c r="L490" s="41" t="str">
        <f>IF('PNW Barge Rate'!L515&lt;&gt;"",'PNW Barge Rate'!L515,"")</f>
        <v/>
      </c>
      <c r="M490" s="41" t="str">
        <f>IF('PNW Barge Rate'!N515&lt;&gt;"",'PNW Barge Rate'!N515,"")</f>
        <v/>
      </c>
    </row>
    <row r="491" spans="1:13" x14ac:dyDescent="0.3">
      <c r="A491" s="3" t="str">
        <f>IF('PNW Barge Rate'!A516 &lt;&gt;"",'PNW Barge Rate'!A516,"")</f>
        <v/>
      </c>
      <c r="B491" s="41" t="str">
        <f>IF('PNW Barge Rate'!B516 &lt;&gt;"", 'PNW Barge Rate'!B516,"")</f>
        <v/>
      </c>
      <c r="C491" s="41" t="str">
        <f>IF('PNW Barge Rate'!C516&lt;&gt;"",'PNW Barge Rate'!C516,"")</f>
        <v/>
      </c>
      <c r="D491" s="41" t="str">
        <f>IF('PNW Barge Rate'!D516&lt;&gt;"",'PNW Barge Rate'!D516,"")</f>
        <v/>
      </c>
      <c r="E491" s="41" t="str">
        <f>IF('PNW Barge Rate'!E516&lt;&gt;"",'PNW Barge Rate'!E516,"")</f>
        <v/>
      </c>
      <c r="F491" s="41" t="str">
        <f>IF('PNW Barge Rate'!F516&lt;&gt;"",'PNW Barge Rate'!F516,"")</f>
        <v/>
      </c>
      <c r="G491" s="41" t="str">
        <f>IF('PNW Barge Rate'!G516&lt;&gt;"",'PNW Barge Rate'!G516,"")</f>
        <v/>
      </c>
      <c r="H491" s="41" t="str">
        <f>IF('PNW Barge Rate'!H516&lt;&gt;"",'PNW Barge Rate'!H516,"")</f>
        <v/>
      </c>
      <c r="I491" s="41" t="str">
        <f>IF('PNW Barge Rate'!I516&lt;&gt;"",'PNW Barge Rate'!I516,"")</f>
        <v/>
      </c>
      <c r="J491" s="41" t="str">
        <f>IF('PNW Barge Rate'!J516&lt;&gt;"",'PNW Barge Rate'!J516,"")</f>
        <v/>
      </c>
      <c r="K491" s="41" t="str">
        <f>IF('PNW Barge Rate'!K516&lt;&gt;"",'PNW Barge Rate'!K516,"")</f>
        <v/>
      </c>
      <c r="L491" s="41" t="str">
        <f>IF('PNW Barge Rate'!L516&lt;&gt;"",'PNW Barge Rate'!L516,"")</f>
        <v/>
      </c>
      <c r="M491" s="41" t="str">
        <f>IF('PNW Barge Rate'!N516&lt;&gt;"",'PNW Barge Rate'!N516,"")</f>
        <v/>
      </c>
    </row>
    <row r="492" spans="1:13" x14ac:dyDescent="0.3">
      <c r="A492" s="3" t="str">
        <f>IF('PNW Barge Rate'!A517 &lt;&gt;"",'PNW Barge Rate'!A517,"")</f>
        <v/>
      </c>
      <c r="B492" s="41" t="str">
        <f>IF('PNW Barge Rate'!B517 &lt;&gt;"", 'PNW Barge Rate'!B517,"")</f>
        <v/>
      </c>
      <c r="C492" s="41" t="str">
        <f>IF('PNW Barge Rate'!C517&lt;&gt;"",'PNW Barge Rate'!C517,"")</f>
        <v/>
      </c>
      <c r="D492" s="41" t="str">
        <f>IF('PNW Barge Rate'!D517&lt;&gt;"",'PNW Barge Rate'!D517,"")</f>
        <v/>
      </c>
      <c r="E492" s="41" t="str">
        <f>IF('PNW Barge Rate'!E517&lt;&gt;"",'PNW Barge Rate'!E517,"")</f>
        <v/>
      </c>
      <c r="F492" s="41" t="str">
        <f>IF('PNW Barge Rate'!F517&lt;&gt;"",'PNW Barge Rate'!F517,"")</f>
        <v/>
      </c>
      <c r="G492" s="41" t="str">
        <f>IF('PNW Barge Rate'!G517&lt;&gt;"",'PNW Barge Rate'!G517,"")</f>
        <v/>
      </c>
      <c r="H492" s="41" t="str">
        <f>IF('PNW Barge Rate'!H517&lt;&gt;"",'PNW Barge Rate'!H517,"")</f>
        <v/>
      </c>
      <c r="I492" s="41" t="str">
        <f>IF('PNW Barge Rate'!I517&lt;&gt;"",'PNW Barge Rate'!I517,"")</f>
        <v/>
      </c>
      <c r="J492" s="41" t="str">
        <f>IF('PNW Barge Rate'!J517&lt;&gt;"",'PNW Barge Rate'!J517,"")</f>
        <v/>
      </c>
      <c r="K492" s="41" t="str">
        <f>IF('PNW Barge Rate'!K517&lt;&gt;"",'PNW Barge Rate'!K517,"")</f>
        <v/>
      </c>
      <c r="L492" s="41" t="str">
        <f>IF('PNW Barge Rate'!L517&lt;&gt;"",'PNW Barge Rate'!L517,"")</f>
        <v/>
      </c>
      <c r="M492" s="41" t="str">
        <f>IF('PNW Barge Rate'!N517&lt;&gt;"",'PNW Barge Rate'!N517,"")</f>
        <v/>
      </c>
    </row>
    <row r="493" spans="1:13" x14ac:dyDescent="0.3">
      <c r="A493" s="3" t="str">
        <f>IF('PNW Barge Rate'!A518 &lt;&gt;"",'PNW Barge Rate'!A518,"")</f>
        <v/>
      </c>
      <c r="B493" s="41" t="str">
        <f>IF('PNW Barge Rate'!B518 &lt;&gt;"", 'PNW Barge Rate'!B518,"")</f>
        <v/>
      </c>
      <c r="C493" s="41" t="str">
        <f>IF('PNW Barge Rate'!C518&lt;&gt;"",'PNW Barge Rate'!C518,"")</f>
        <v/>
      </c>
      <c r="D493" s="41" t="str">
        <f>IF('PNW Barge Rate'!D518&lt;&gt;"",'PNW Barge Rate'!D518,"")</f>
        <v/>
      </c>
      <c r="E493" s="41" t="str">
        <f>IF('PNW Barge Rate'!E518&lt;&gt;"",'PNW Barge Rate'!E518,"")</f>
        <v/>
      </c>
      <c r="F493" s="41" t="str">
        <f>IF('PNW Barge Rate'!F518&lt;&gt;"",'PNW Barge Rate'!F518,"")</f>
        <v/>
      </c>
      <c r="G493" s="41" t="str">
        <f>IF('PNW Barge Rate'!G518&lt;&gt;"",'PNW Barge Rate'!G518,"")</f>
        <v/>
      </c>
      <c r="H493" s="41" t="str">
        <f>IF('PNW Barge Rate'!H518&lt;&gt;"",'PNW Barge Rate'!H518,"")</f>
        <v/>
      </c>
      <c r="I493" s="41" t="str">
        <f>IF('PNW Barge Rate'!I518&lt;&gt;"",'PNW Barge Rate'!I518,"")</f>
        <v/>
      </c>
      <c r="J493" s="41" t="str">
        <f>IF('PNW Barge Rate'!J518&lt;&gt;"",'PNW Barge Rate'!J518,"")</f>
        <v/>
      </c>
      <c r="K493" s="41" t="str">
        <f>IF('PNW Barge Rate'!K518&lt;&gt;"",'PNW Barge Rate'!K518,"")</f>
        <v/>
      </c>
      <c r="L493" s="41" t="str">
        <f>IF('PNW Barge Rate'!L518&lt;&gt;"",'PNW Barge Rate'!L518,"")</f>
        <v/>
      </c>
      <c r="M493" s="41" t="str">
        <f>IF('PNW Barge Rate'!N518&lt;&gt;"",'PNW Barge Rate'!N518,"")</f>
        <v/>
      </c>
    </row>
    <row r="494" spans="1:13" x14ac:dyDescent="0.3">
      <c r="A494" s="3" t="str">
        <f>IF('PNW Barge Rate'!A519 &lt;&gt;"",'PNW Barge Rate'!A519,"")</f>
        <v/>
      </c>
      <c r="B494" s="41" t="str">
        <f>IF('PNW Barge Rate'!B519 &lt;&gt;"", 'PNW Barge Rate'!B519,"")</f>
        <v/>
      </c>
      <c r="C494" s="41" t="str">
        <f>IF('PNW Barge Rate'!C519&lt;&gt;"",'PNW Barge Rate'!C519,"")</f>
        <v/>
      </c>
      <c r="D494" s="41" t="str">
        <f>IF('PNW Barge Rate'!D519&lt;&gt;"",'PNW Barge Rate'!D519,"")</f>
        <v/>
      </c>
      <c r="E494" s="41" t="str">
        <f>IF('PNW Barge Rate'!E519&lt;&gt;"",'PNW Barge Rate'!E519,"")</f>
        <v/>
      </c>
      <c r="F494" s="41" t="str">
        <f>IF('PNW Barge Rate'!F519&lt;&gt;"",'PNW Barge Rate'!F519,"")</f>
        <v/>
      </c>
      <c r="G494" s="41" t="str">
        <f>IF('PNW Barge Rate'!G519&lt;&gt;"",'PNW Barge Rate'!G519,"")</f>
        <v/>
      </c>
      <c r="H494" s="41" t="str">
        <f>IF('PNW Barge Rate'!H519&lt;&gt;"",'PNW Barge Rate'!H519,"")</f>
        <v/>
      </c>
      <c r="I494" s="41" t="str">
        <f>IF('PNW Barge Rate'!I519&lt;&gt;"",'PNW Barge Rate'!I519,"")</f>
        <v/>
      </c>
      <c r="J494" s="41" t="str">
        <f>IF('PNW Barge Rate'!J519&lt;&gt;"",'PNW Barge Rate'!J519,"")</f>
        <v/>
      </c>
      <c r="K494" s="41" t="str">
        <f>IF('PNW Barge Rate'!K519&lt;&gt;"",'PNW Barge Rate'!K519,"")</f>
        <v/>
      </c>
      <c r="L494" s="41" t="str">
        <f>IF('PNW Barge Rate'!L519&lt;&gt;"",'PNW Barge Rate'!L519,"")</f>
        <v/>
      </c>
      <c r="M494" s="41" t="str">
        <f>IF('PNW Barge Rate'!N519&lt;&gt;"",'PNW Barge Rate'!N519,"")</f>
        <v/>
      </c>
    </row>
    <row r="495" spans="1:13" x14ac:dyDescent="0.3">
      <c r="A495" s="3" t="str">
        <f>IF('PNW Barge Rate'!A520 &lt;&gt;"",'PNW Barge Rate'!A520,"")</f>
        <v/>
      </c>
      <c r="B495" s="41" t="str">
        <f>IF('PNW Barge Rate'!B520 &lt;&gt;"", 'PNW Barge Rate'!B520,"")</f>
        <v/>
      </c>
      <c r="C495" s="41" t="str">
        <f>IF('PNW Barge Rate'!C520&lt;&gt;"",'PNW Barge Rate'!C520,"")</f>
        <v/>
      </c>
      <c r="D495" s="41" t="str">
        <f>IF('PNW Barge Rate'!D520&lt;&gt;"",'PNW Barge Rate'!D520,"")</f>
        <v/>
      </c>
      <c r="E495" s="41" t="str">
        <f>IF('PNW Barge Rate'!E520&lt;&gt;"",'PNW Barge Rate'!E520,"")</f>
        <v/>
      </c>
      <c r="F495" s="41" t="str">
        <f>IF('PNW Barge Rate'!F520&lt;&gt;"",'PNW Barge Rate'!F520,"")</f>
        <v/>
      </c>
      <c r="G495" s="41" t="str">
        <f>IF('PNW Barge Rate'!G520&lt;&gt;"",'PNW Barge Rate'!G520,"")</f>
        <v/>
      </c>
      <c r="H495" s="41" t="str">
        <f>IF('PNW Barge Rate'!H520&lt;&gt;"",'PNW Barge Rate'!H520,"")</f>
        <v/>
      </c>
      <c r="I495" s="41" t="str">
        <f>IF('PNW Barge Rate'!I520&lt;&gt;"",'PNW Barge Rate'!I520,"")</f>
        <v/>
      </c>
      <c r="J495" s="41" t="str">
        <f>IF('PNW Barge Rate'!J520&lt;&gt;"",'PNW Barge Rate'!J520,"")</f>
        <v/>
      </c>
      <c r="K495" s="41" t="str">
        <f>IF('PNW Barge Rate'!K520&lt;&gt;"",'PNW Barge Rate'!K520,"")</f>
        <v/>
      </c>
      <c r="L495" s="41" t="str">
        <f>IF('PNW Barge Rate'!L520&lt;&gt;"",'PNW Barge Rate'!L520,"")</f>
        <v/>
      </c>
      <c r="M495" s="41" t="str">
        <f>IF('PNW Barge Rate'!N520&lt;&gt;"",'PNW Barge Rate'!N520,"")</f>
        <v/>
      </c>
    </row>
    <row r="496" spans="1:13" x14ac:dyDescent="0.3">
      <c r="A496" s="3" t="str">
        <f>IF('PNW Barge Rate'!A521 &lt;&gt;"",'PNW Barge Rate'!A521,"")</f>
        <v/>
      </c>
      <c r="B496" s="41" t="str">
        <f>IF('PNW Barge Rate'!B521 &lt;&gt;"", 'PNW Barge Rate'!B521,"")</f>
        <v/>
      </c>
      <c r="C496" s="41" t="str">
        <f>IF('PNW Barge Rate'!C521&lt;&gt;"",'PNW Barge Rate'!C521,"")</f>
        <v/>
      </c>
      <c r="D496" s="41" t="str">
        <f>IF('PNW Barge Rate'!D521&lt;&gt;"",'PNW Barge Rate'!D521,"")</f>
        <v/>
      </c>
      <c r="E496" s="41" t="str">
        <f>IF('PNW Barge Rate'!E521&lt;&gt;"",'PNW Barge Rate'!E521,"")</f>
        <v/>
      </c>
      <c r="F496" s="41" t="str">
        <f>IF('PNW Barge Rate'!F521&lt;&gt;"",'PNW Barge Rate'!F521,"")</f>
        <v/>
      </c>
      <c r="G496" s="41" t="str">
        <f>IF('PNW Barge Rate'!G521&lt;&gt;"",'PNW Barge Rate'!G521,"")</f>
        <v/>
      </c>
      <c r="H496" s="41" t="str">
        <f>IF('PNW Barge Rate'!H521&lt;&gt;"",'PNW Barge Rate'!H521,"")</f>
        <v/>
      </c>
      <c r="I496" s="41" t="str">
        <f>IF('PNW Barge Rate'!I521&lt;&gt;"",'PNW Barge Rate'!I521,"")</f>
        <v/>
      </c>
      <c r="J496" s="41" t="str">
        <f>IF('PNW Barge Rate'!J521&lt;&gt;"",'PNW Barge Rate'!J521,"")</f>
        <v/>
      </c>
      <c r="K496" s="41" t="str">
        <f>IF('PNW Barge Rate'!K521&lt;&gt;"",'PNW Barge Rate'!K521,"")</f>
        <v/>
      </c>
      <c r="L496" s="41" t="str">
        <f>IF('PNW Barge Rate'!L521&lt;&gt;"",'PNW Barge Rate'!L521,"")</f>
        <v/>
      </c>
      <c r="M496" s="41" t="str">
        <f>IF('PNW Barge Rate'!N521&lt;&gt;"",'PNW Barge Rate'!N521,"")</f>
        <v/>
      </c>
    </row>
    <row r="497" spans="1:13" x14ac:dyDescent="0.3">
      <c r="A497" s="3" t="str">
        <f>IF('PNW Barge Rate'!A522 &lt;&gt;"",'PNW Barge Rate'!A522,"")</f>
        <v/>
      </c>
      <c r="B497" s="41" t="str">
        <f>IF('PNW Barge Rate'!B522 &lt;&gt;"", 'PNW Barge Rate'!B522,"")</f>
        <v/>
      </c>
      <c r="C497" s="41" t="str">
        <f>IF('PNW Barge Rate'!C522&lt;&gt;"",'PNW Barge Rate'!C522,"")</f>
        <v/>
      </c>
      <c r="D497" s="41" t="str">
        <f>IF('PNW Barge Rate'!D522&lt;&gt;"",'PNW Barge Rate'!D522,"")</f>
        <v/>
      </c>
      <c r="E497" s="41" t="str">
        <f>IF('PNW Barge Rate'!E522&lt;&gt;"",'PNW Barge Rate'!E522,"")</f>
        <v/>
      </c>
      <c r="F497" s="41" t="str">
        <f>IF('PNW Barge Rate'!F522&lt;&gt;"",'PNW Barge Rate'!F522,"")</f>
        <v/>
      </c>
      <c r="G497" s="41" t="str">
        <f>IF('PNW Barge Rate'!G522&lt;&gt;"",'PNW Barge Rate'!G522,"")</f>
        <v/>
      </c>
      <c r="H497" s="41" t="str">
        <f>IF('PNW Barge Rate'!H522&lt;&gt;"",'PNW Barge Rate'!H522,"")</f>
        <v/>
      </c>
      <c r="I497" s="41" t="str">
        <f>IF('PNW Barge Rate'!I522&lt;&gt;"",'PNW Barge Rate'!I522,"")</f>
        <v/>
      </c>
      <c r="J497" s="41" t="str">
        <f>IF('PNW Barge Rate'!J522&lt;&gt;"",'PNW Barge Rate'!J522,"")</f>
        <v/>
      </c>
      <c r="K497" s="41" t="str">
        <f>IF('PNW Barge Rate'!K522&lt;&gt;"",'PNW Barge Rate'!K522,"")</f>
        <v/>
      </c>
      <c r="L497" s="41" t="str">
        <f>IF('PNW Barge Rate'!L522&lt;&gt;"",'PNW Barge Rate'!L522,"")</f>
        <v/>
      </c>
      <c r="M497" s="41" t="str">
        <f>IF('PNW Barge Rate'!N522&lt;&gt;"",'PNW Barge Rate'!N522,"")</f>
        <v/>
      </c>
    </row>
    <row r="498" spans="1:13" x14ac:dyDescent="0.3">
      <c r="A498" s="3" t="str">
        <f>IF('PNW Barge Rate'!A523 &lt;&gt;"",'PNW Barge Rate'!A523,"")</f>
        <v/>
      </c>
      <c r="B498" s="41" t="str">
        <f>IF('PNW Barge Rate'!B523 &lt;&gt;"", 'PNW Barge Rate'!B523,"")</f>
        <v/>
      </c>
      <c r="C498" s="41" t="str">
        <f>IF('PNW Barge Rate'!C523&lt;&gt;"",'PNW Barge Rate'!C523,"")</f>
        <v/>
      </c>
      <c r="D498" s="41" t="str">
        <f>IF('PNW Barge Rate'!D523&lt;&gt;"",'PNW Barge Rate'!D523,"")</f>
        <v/>
      </c>
      <c r="E498" s="41" t="str">
        <f>IF('PNW Barge Rate'!E523&lt;&gt;"",'PNW Barge Rate'!E523,"")</f>
        <v/>
      </c>
      <c r="F498" s="41" t="str">
        <f>IF('PNW Barge Rate'!F523&lt;&gt;"",'PNW Barge Rate'!F523,"")</f>
        <v/>
      </c>
      <c r="G498" s="41" t="str">
        <f>IF('PNW Barge Rate'!G523&lt;&gt;"",'PNW Barge Rate'!G523,"")</f>
        <v/>
      </c>
      <c r="H498" s="41" t="str">
        <f>IF('PNW Barge Rate'!H523&lt;&gt;"",'PNW Barge Rate'!H523,"")</f>
        <v/>
      </c>
      <c r="I498" s="41" t="str">
        <f>IF('PNW Barge Rate'!I523&lt;&gt;"",'PNW Barge Rate'!I523,"")</f>
        <v/>
      </c>
      <c r="J498" s="41" t="str">
        <f>IF('PNW Barge Rate'!J523&lt;&gt;"",'PNW Barge Rate'!J523,"")</f>
        <v/>
      </c>
      <c r="K498" s="41" t="str">
        <f>IF('PNW Barge Rate'!K523&lt;&gt;"",'PNW Barge Rate'!K523,"")</f>
        <v/>
      </c>
      <c r="L498" s="41" t="str">
        <f>IF('PNW Barge Rate'!L523&lt;&gt;"",'PNW Barge Rate'!L523,"")</f>
        <v/>
      </c>
      <c r="M498" s="41" t="str">
        <f>IF('PNW Barge Rate'!N523&lt;&gt;"",'PNW Barge Rate'!N523,"")</f>
        <v/>
      </c>
    </row>
    <row r="499" spans="1:13" x14ac:dyDescent="0.3">
      <c r="A499" s="3" t="str">
        <f>IF('PNW Barge Rate'!A524 &lt;&gt;"",'PNW Barge Rate'!A524,"")</f>
        <v/>
      </c>
      <c r="B499" s="41" t="str">
        <f>IF('PNW Barge Rate'!B524 &lt;&gt;"", 'PNW Barge Rate'!B524,"")</f>
        <v/>
      </c>
      <c r="C499" s="41" t="str">
        <f>IF('PNW Barge Rate'!C524&lt;&gt;"",'PNW Barge Rate'!C524,"")</f>
        <v/>
      </c>
      <c r="D499" s="41" t="str">
        <f>IF('PNW Barge Rate'!D524&lt;&gt;"",'PNW Barge Rate'!D524,"")</f>
        <v/>
      </c>
      <c r="E499" s="41" t="str">
        <f>IF('PNW Barge Rate'!E524&lt;&gt;"",'PNW Barge Rate'!E524,"")</f>
        <v/>
      </c>
      <c r="F499" s="41" t="str">
        <f>IF('PNW Barge Rate'!F524&lt;&gt;"",'PNW Barge Rate'!F524,"")</f>
        <v/>
      </c>
      <c r="G499" s="41" t="str">
        <f>IF('PNW Barge Rate'!G524&lt;&gt;"",'PNW Barge Rate'!G524,"")</f>
        <v/>
      </c>
      <c r="H499" s="41" t="str">
        <f>IF('PNW Barge Rate'!H524&lt;&gt;"",'PNW Barge Rate'!H524,"")</f>
        <v/>
      </c>
      <c r="I499" s="41" t="str">
        <f>IF('PNW Barge Rate'!I524&lt;&gt;"",'PNW Barge Rate'!I524,"")</f>
        <v/>
      </c>
      <c r="J499" s="41" t="str">
        <f>IF('PNW Barge Rate'!J524&lt;&gt;"",'PNW Barge Rate'!J524,"")</f>
        <v/>
      </c>
      <c r="K499" s="41" t="str">
        <f>IF('PNW Barge Rate'!K524&lt;&gt;"",'PNW Barge Rate'!K524,"")</f>
        <v/>
      </c>
      <c r="L499" s="41" t="str">
        <f>IF('PNW Barge Rate'!L524&lt;&gt;"",'PNW Barge Rate'!L524,"")</f>
        <v/>
      </c>
      <c r="M499" s="41" t="str">
        <f>IF('PNW Barge Rate'!N524&lt;&gt;"",'PNW Barge Rate'!N524,"")</f>
        <v/>
      </c>
    </row>
    <row r="500" spans="1:13" x14ac:dyDescent="0.3">
      <c r="A500" s="3" t="str">
        <f>IF('PNW Barge Rate'!A525 &lt;&gt;"",'PNW Barge Rate'!A525,"")</f>
        <v/>
      </c>
      <c r="B500" s="41" t="str">
        <f>IF('PNW Barge Rate'!B525 &lt;&gt;"", 'PNW Barge Rate'!B525,"")</f>
        <v/>
      </c>
      <c r="C500" s="41" t="str">
        <f>IF('PNW Barge Rate'!C525&lt;&gt;"",'PNW Barge Rate'!C525,"")</f>
        <v/>
      </c>
      <c r="D500" s="41" t="str">
        <f>IF('PNW Barge Rate'!D525&lt;&gt;"",'PNW Barge Rate'!D525,"")</f>
        <v/>
      </c>
      <c r="E500" s="41" t="str">
        <f>IF('PNW Barge Rate'!E525&lt;&gt;"",'PNW Barge Rate'!E525,"")</f>
        <v/>
      </c>
      <c r="F500" s="41" t="str">
        <f>IF('PNW Barge Rate'!F525&lt;&gt;"",'PNW Barge Rate'!F525,"")</f>
        <v/>
      </c>
      <c r="G500" s="41" t="str">
        <f>IF('PNW Barge Rate'!G525&lt;&gt;"",'PNW Barge Rate'!G525,"")</f>
        <v/>
      </c>
      <c r="H500" s="41" t="str">
        <f>IF('PNW Barge Rate'!H525&lt;&gt;"",'PNW Barge Rate'!H525,"")</f>
        <v/>
      </c>
      <c r="I500" s="41" t="str">
        <f>IF('PNW Barge Rate'!I525&lt;&gt;"",'PNW Barge Rate'!I525,"")</f>
        <v/>
      </c>
      <c r="J500" s="41" t="str">
        <f>IF('PNW Barge Rate'!J525&lt;&gt;"",'PNW Barge Rate'!J525,"")</f>
        <v/>
      </c>
      <c r="K500" s="41" t="str">
        <f>IF('PNW Barge Rate'!K525&lt;&gt;"",'PNW Barge Rate'!K525,"")</f>
        <v/>
      </c>
      <c r="L500" s="41" t="str">
        <f>IF('PNW Barge Rate'!L525&lt;&gt;"",'PNW Barge Rate'!L525,"")</f>
        <v/>
      </c>
      <c r="M500" s="41" t="str">
        <f>IF('PNW Barge Rate'!N525&lt;&gt;"",'PNW Barge Rate'!N525,"")</f>
        <v/>
      </c>
    </row>
    <row r="501" spans="1:13" x14ac:dyDescent="0.3">
      <c r="A501" s="3" t="str">
        <f>IF('PNW Barge Rate'!A526 &lt;&gt;"",'PNW Barge Rate'!A526,"")</f>
        <v/>
      </c>
      <c r="B501" s="41" t="str">
        <f>IF('PNW Barge Rate'!B526 &lt;&gt;"", 'PNW Barge Rate'!B526,"")</f>
        <v/>
      </c>
      <c r="C501" s="41" t="str">
        <f>IF('PNW Barge Rate'!C526&lt;&gt;"",'PNW Barge Rate'!C526,"")</f>
        <v/>
      </c>
      <c r="D501" s="41" t="str">
        <f>IF('PNW Barge Rate'!D526&lt;&gt;"",'PNW Barge Rate'!D526,"")</f>
        <v/>
      </c>
      <c r="E501" s="41" t="str">
        <f>IF('PNW Barge Rate'!E526&lt;&gt;"",'PNW Barge Rate'!E526,"")</f>
        <v/>
      </c>
      <c r="F501" s="41" t="str">
        <f>IF('PNW Barge Rate'!F526&lt;&gt;"",'PNW Barge Rate'!F526,"")</f>
        <v/>
      </c>
      <c r="G501" s="41" t="str">
        <f>IF('PNW Barge Rate'!G526&lt;&gt;"",'PNW Barge Rate'!G526,"")</f>
        <v/>
      </c>
      <c r="H501" s="41" t="str">
        <f>IF('PNW Barge Rate'!H526&lt;&gt;"",'PNW Barge Rate'!H526,"")</f>
        <v/>
      </c>
      <c r="I501" s="41" t="str">
        <f>IF('PNW Barge Rate'!I526&lt;&gt;"",'PNW Barge Rate'!I526,"")</f>
        <v/>
      </c>
      <c r="J501" s="41" t="str">
        <f>IF('PNW Barge Rate'!J526&lt;&gt;"",'PNW Barge Rate'!J526,"")</f>
        <v/>
      </c>
      <c r="K501" s="41" t="str">
        <f>IF('PNW Barge Rate'!K526&lt;&gt;"",'PNW Barge Rate'!K526,"")</f>
        <v/>
      </c>
      <c r="L501" s="41" t="str">
        <f>IF('PNW Barge Rate'!L526&lt;&gt;"",'PNW Barge Rate'!L526,"")</f>
        <v/>
      </c>
      <c r="M501" s="41" t="str">
        <f>IF('PNW Barge Rate'!N526&lt;&gt;"",'PNW Barge Rate'!N526,"")</f>
        <v/>
      </c>
    </row>
    <row r="502" spans="1:13" x14ac:dyDescent="0.3">
      <c r="A502" s="3" t="str">
        <f>IF('PNW Barge Rate'!A527 &lt;&gt;"",'PNW Barge Rate'!A527,"")</f>
        <v/>
      </c>
      <c r="B502" s="41" t="str">
        <f>IF('PNW Barge Rate'!B527 &lt;&gt;"", 'PNW Barge Rate'!B527,"")</f>
        <v/>
      </c>
      <c r="C502" s="41" t="str">
        <f>IF('PNW Barge Rate'!C527&lt;&gt;"",'PNW Barge Rate'!C527,"")</f>
        <v/>
      </c>
      <c r="D502" s="41" t="str">
        <f>IF('PNW Barge Rate'!D527&lt;&gt;"",'PNW Barge Rate'!D527,"")</f>
        <v/>
      </c>
      <c r="E502" s="41" t="str">
        <f>IF('PNW Barge Rate'!E527&lt;&gt;"",'PNW Barge Rate'!E527,"")</f>
        <v/>
      </c>
      <c r="F502" s="41" t="str">
        <f>IF('PNW Barge Rate'!F527&lt;&gt;"",'PNW Barge Rate'!F527,"")</f>
        <v/>
      </c>
      <c r="G502" s="41" t="str">
        <f>IF('PNW Barge Rate'!G527&lt;&gt;"",'PNW Barge Rate'!G527,"")</f>
        <v/>
      </c>
      <c r="H502" s="41" t="str">
        <f>IF('PNW Barge Rate'!H527&lt;&gt;"",'PNW Barge Rate'!H527,"")</f>
        <v/>
      </c>
      <c r="I502" s="41" t="str">
        <f>IF('PNW Barge Rate'!I527&lt;&gt;"",'PNW Barge Rate'!I527,"")</f>
        <v/>
      </c>
      <c r="J502" s="41" t="str">
        <f>IF('PNW Barge Rate'!J527&lt;&gt;"",'PNW Barge Rate'!J527,"")</f>
        <v/>
      </c>
      <c r="K502" s="41" t="str">
        <f>IF('PNW Barge Rate'!K527&lt;&gt;"",'PNW Barge Rate'!K527,"")</f>
        <v/>
      </c>
      <c r="L502" s="41" t="str">
        <f>IF('PNW Barge Rate'!L527&lt;&gt;"",'PNW Barge Rate'!L527,"")</f>
        <v/>
      </c>
      <c r="M502" s="41" t="str">
        <f>IF('PNW Barge Rate'!N527&lt;&gt;"",'PNW Barge Rate'!N527,"")</f>
        <v/>
      </c>
    </row>
    <row r="503" spans="1:13" x14ac:dyDescent="0.3">
      <c r="A503" s="3" t="str">
        <f>IF('PNW Barge Rate'!A528 &lt;&gt;"",'PNW Barge Rate'!A528,"")</f>
        <v/>
      </c>
      <c r="B503" s="41" t="str">
        <f>IF('PNW Barge Rate'!B528 &lt;&gt;"", 'PNW Barge Rate'!B528,"")</f>
        <v/>
      </c>
      <c r="C503" s="41" t="str">
        <f>IF('PNW Barge Rate'!C528&lt;&gt;"",'PNW Barge Rate'!C528,"")</f>
        <v/>
      </c>
      <c r="D503" s="41" t="str">
        <f>IF('PNW Barge Rate'!D528&lt;&gt;"",'PNW Barge Rate'!D528,"")</f>
        <v/>
      </c>
      <c r="E503" s="41" t="str">
        <f>IF('PNW Barge Rate'!E528&lt;&gt;"",'PNW Barge Rate'!E528,"")</f>
        <v/>
      </c>
      <c r="F503" s="41" t="str">
        <f>IF('PNW Barge Rate'!F528&lt;&gt;"",'PNW Barge Rate'!F528,"")</f>
        <v/>
      </c>
      <c r="G503" s="41" t="str">
        <f>IF('PNW Barge Rate'!G528&lt;&gt;"",'PNW Barge Rate'!G528,"")</f>
        <v/>
      </c>
      <c r="H503" s="41" t="str">
        <f>IF('PNW Barge Rate'!H528&lt;&gt;"",'PNW Barge Rate'!H528,"")</f>
        <v/>
      </c>
      <c r="I503" s="41" t="str">
        <f>IF('PNW Barge Rate'!I528&lt;&gt;"",'PNW Barge Rate'!I528,"")</f>
        <v/>
      </c>
      <c r="J503" s="41" t="str">
        <f>IF('PNW Barge Rate'!J528&lt;&gt;"",'PNW Barge Rate'!J528,"")</f>
        <v/>
      </c>
      <c r="K503" s="41" t="str">
        <f>IF('PNW Barge Rate'!K528&lt;&gt;"",'PNW Barge Rate'!K528,"")</f>
        <v/>
      </c>
      <c r="L503" s="41" t="str">
        <f>IF('PNW Barge Rate'!L528&lt;&gt;"",'PNW Barge Rate'!L528,"")</f>
        <v/>
      </c>
      <c r="M503" s="41" t="str">
        <f>IF('PNW Barge Rate'!N528&lt;&gt;"",'PNW Barge Rate'!N528,"")</f>
        <v/>
      </c>
    </row>
    <row r="504" spans="1:13" x14ac:dyDescent="0.3">
      <c r="A504" s="3" t="str">
        <f>IF('PNW Barge Rate'!A529 &lt;&gt;"",'PNW Barge Rate'!A529,"")</f>
        <v/>
      </c>
      <c r="B504" s="41" t="str">
        <f>IF('PNW Barge Rate'!B529 &lt;&gt;"", 'PNW Barge Rate'!B529,"")</f>
        <v/>
      </c>
      <c r="C504" s="41" t="str">
        <f>IF('PNW Barge Rate'!C529&lt;&gt;"",'PNW Barge Rate'!C529,"")</f>
        <v/>
      </c>
      <c r="D504" s="41" t="str">
        <f>IF('PNW Barge Rate'!D529&lt;&gt;"",'PNW Barge Rate'!D529,"")</f>
        <v/>
      </c>
      <c r="E504" s="41" t="str">
        <f>IF('PNW Barge Rate'!E529&lt;&gt;"",'PNW Barge Rate'!E529,"")</f>
        <v/>
      </c>
      <c r="F504" s="41" t="str">
        <f>IF('PNW Barge Rate'!F529&lt;&gt;"",'PNW Barge Rate'!F529,"")</f>
        <v/>
      </c>
      <c r="G504" s="41" t="str">
        <f>IF('PNW Barge Rate'!G529&lt;&gt;"",'PNW Barge Rate'!G529,"")</f>
        <v/>
      </c>
      <c r="H504" s="41" t="str">
        <f>IF('PNW Barge Rate'!H529&lt;&gt;"",'PNW Barge Rate'!H529,"")</f>
        <v/>
      </c>
      <c r="I504" s="41" t="str">
        <f>IF('PNW Barge Rate'!I529&lt;&gt;"",'PNW Barge Rate'!I529,"")</f>
        <v/>
      </c>
      <c r="J504" s="41" t="str">
        <f>IF('PNW Barge Rate'!J529&lt;&gt;"",'PNW Barge Rate'!J529,"")</f>
        <v/>
      </c>
      <c r="K504" s="41" t="str">
        <f>IF('PNW Barge Rate'!K529&lt;&gt;"",'PNW Barge Rate'!K529,"")</f>
        <v/>
      </c>
      <c r="L504" s="41" t="str">
        <f>IF('PNW Barge Rate'!L529&lt;&gt;"",'PNW Barge Rate'!L529,"")</f>
        <v/>
      </c>
      <c r="M504" s="41" t="str">
        <f>IF('PNW Barge Rate'!N529&lt;&gt;"",'PNW Barge Rate'!N529,"")</f>
        <v/>
      </c>
    </row>
    <row r="505" spans="1:13" x14ac:dyDescent="0.3">
      <c r="A505" s="3" t="str">
        <f>IF('PNW Barge Rate'!A530 &lt;&gt;"",'PNW Barge Rate'!A530,"")</f>
        <v/>
      </c>
      <c r="B505" s="41" t="str">
        <f>IF('PNW Barge Rate'!B530 &lt;&gt;"", 'PNW Barge Rate'!B530,"")</f>
        <v/>
      </c>
      <c r="C505" s="41" t="str">
        <f>IF('PNW Barge Rate'!C530&lt;&gt;"",'PNW Barge Rate'!C530,"")</f>
        <v/>
      </c>
      <c r="D505" s="41" t="str">
        <f>IF('PNW Barge Rate'!D530&lt;&gt;"",'PNW Barge Rate'!D530,"")</f>
        <v/>
      </c>
      <c r="E505" s="41" t="str">
        <f>IF('PNW Barge Rate'!E530&lt;&gt;"",'PNW Barge Rate'!E530,"")</f>
        <v/>
      </c>
      <c r="F505" s="41" t="str">
        <f>IF('PNW Barge Rate'!F530&lt;&gt;"",'PNW Barge Rate'!F530,"")</f>
        <v/>
      </c>
      <c r="G505" s="41" t="str">
        <f>IF('PNW Barge Rate'!G530&lt;&gt;"",'PNW Barge Rate'!G530,"")</f>
        <v/>
      </c>
      <c r="H505" s="41" t="str">
        <f>IF('PNW Barge Rate'!H530&lt;&gt;"",'PNW Barge Rate'!H530,"")</f>
        <v/>
      </c>
      <c r="I505" s="41" t="str">
        <f>IF('PNW Barge Rate'!I530&lt;&gt;"",'PNW Barge Rate'!I530,"")</f>
        <v/>
      </c>
      <c r="J505" s="41" t="str">
        <f>IF('PNW Barge Rate'!J530&lt;&gt;"",'PNW Barge Rate'!J530,"")</f>
        <v/>
      </c>
      <c r="K505" s="41" t="str">
        <f>IF('PNW Barge Rate'!K530&lt;&gt;"",'PNW Barge Rate'!K530,"")</f>
        <v/>
      </c>
      <c r="L505" s="41" t="str">
        <f>IF('PNW Barge Rate'!L530&lt;&gt;"",'PNW Barge Rate'!L530,"")</f>
        <v/>
      </c>
      <c r="M505" s="41" t="str">
        <f>IF('PNW Barge Rate'!N530&lt;&gt;"",'PNW Barge Rate'!N530,"")</f>
        <v/>
      </c>
    </row>
    <row r="506" spans="1:13" x14ac:dyDescent="0.3">
      <c r="A506" s="3" t="str">
        <f>IF('PNW Barge Rate'!A531 &lt;&gt;"",'PNW Barge Rate'!A531,"")</f>
        <v/>
      </c>
      <c r="B506" s="41" t="str">
        <f>IF('PNW Barge Rate'!B531 &lt;&gt;"", 'PNW Barge Rate'!B531,"")</f>
        <v/>
      </c>
      <c r="C506" s="41" t="str">
        <f>IF('PNW Barge Rate'!C531&lt;&gt;"",'PNW Barge Rate'!C531,"")</f>
        <v/>
      </c>
      <c r="D506" s="41" t="str">
        <f>IF('PNW Barge Rate'!D531&lt;&gt;"",'PNW Barge Rate'!D531,"")</f>
        <v/>
      </c>
      <c r="E506" s="41" t="str">
        <f>IF('PNW Barge Rate'!E531&lt;&gt;"",'PNW Barge Rate'!E531,"")</f>
        <v/>
      </c>
      <c r="F506" s="41" t="str">
        <f>IF('PNW Barge Rate'!F531&lt;&gt;"",'PNW Barge Rate'!F531,"")</f>
        <v/>
      </c>
      <c r="G506" s="41" t="str">
        <f>IF('PNW Barge Rate'!G531&lt;&gt;"",'PNW Barge Rate'!G531,"")</f>
        <v/>
      </c>
      <c r="H506" s="41" t="str">
        <f>IF('PNW Barge Rate'!H531&lt;&gt;"",'PNW Barge Rate'!H531,"")</f>
        <v/>
      </c>
      <c r="I506" s="41" t="str">
        <f>IF('PNW Barge Rate'!I531&lt;&gt;"",'PNW Barge Rate'!I531,"")</f>
        <v/>
      </c>
      <c r="J506" s="41" t="str">
        <f>IF('PNW Barge Rate'!J531&lt;&gt;"",'PNW Barge Rate'!J531,"")</f>
        <v/>
      </c>
      <c r="K506" s="41" t="str">
        <f>IF('PNW Barge Rate'!K531&lt;&gt;"",'PNW Barge Rate'!K531,"")</f>
        <v/>
      </c>
      <c r="L506" s="41" t="str">
        <f>IF('PNW Barge Rate'!L531&lt;&gt;"",'PNW Barge Rate'!L531,"")</f>
        <v/>
      </c>
      <c r="M506" s="41" t="str">
        <f>IF('PNW Barge Rate'!N531&lt;&gt;"",'PNW Barge Rate'!N531,"")</f>
        <v/>
      </c>
    </row>
    <row r="507" spans="1:13" x14ac:dyDescent="0.3">
      <c r="A507" s="3" t="str">
        <f>IF('PNW Barge Rate'!A532 &lt;&gt;"",'PNW Barge Rate'!A532,"")</f>
        <v/>
      </c>
      <c r="B507" s="41" t="str">
        <f>IF('PNW Barge Rate'!B532 &lt;&gt;"", 'PNW Barge Rate'!B532,"")</f>
        <v/>
      </c>
      <c r="C507" s="41" t="str">
        <f>IF('PNW Barge Rate'!C532&lt;&gt;"",'PNW Barge Rate'!C532,"")</f>
        <v/>
      </c>
      <c r="D507" s="41" t="str">
        <f>IF('PNW Barge Rate'!D532&lt;&gt;"",'PNW Barge Rate'!D532,"")</f>
        <v/>
      </c>
      <c r="E507" s="41" t="str">
        <f>IF('PNW Barge Rate'!E532&lt;&gt;"",'PNW Barge Rate'!E532,"")</f>
        <v/>
      </c>
      <c r="F507" s="41" t="str">
        <f>IF('PNW Barge Rate'!F532&lt;&gt;"",'PNW Barge Rate'!F532,"")</f>
        <v/>
      </c>
      <c r="G507" s="41" t="str">
        <f>IF('PNW Barge Rate'!G532&lt;&gt;"",'PNW Barge Rate'!G532,"")</f>
        <v/>
      </c>
      <c r="H507" s="41" t="str">
        <f>IF('PNW Barge Rate'!H532&lt;&gt;"",'PNW Barge Rate'!H532,"")</f>
        <v/>
      </c>
      <c r="I507" s="41" t="str">
        <f>IF('PNW Barge Rate'!I532&lt;&gt;"",'PNW Barge Rate'!I532,"")</f>
        <v/>
      </c>
      <c r="J507" s="41" t="str">
        <f>IF('PNW Barge Rate'!J532&lt;&gt;"",'PNW Barge Rate'!J532,"")</f>
        <v/>
      </c>
      <c r="K507" s="41" t="str">
        <f>IF('PNW Barge Rate'!K532&lt;&gt;"",'PNW Barge Rate'!K532,"")</f>
        <v/>
      </c>
      <c r="L507" s="41" t="str">
        <f>IF('PNW Barge Rate'!L532&lt;&gt;"",'PNW Barge Rate'!L532,"")</f>
        <v/>
      </c>
      <c r="M507" s="41" t="str">
        <f>IF('PNW Barge Rate'!N532&lt;&gt;"",'PNW Barge Rate'!N532,"")</f>
        <v/>
      </c>
    </row>
    <row r="508" spans="1:13" x14ac:dyDescent="0.3">
      <c r="A508" s="3" t="str">
        <f>IF('PNW Barge Rate'!A533 &lt;&gt;"",'PNW Barge Rate'!A533,"")</f>
        <v/>
      </c>
      <c r="B508" s="41" t="str">
        <f>IF('PNW Barge Rate'!B533 &lt;&gt;"", 'PNW Barge Rate'!B533,"")</f>
        <v/>
      </c>
      <c r="C508" s="41" t="str">
        <f>IF('PNW Barge Rate'!C533&lt;&gt;"",'PNW Barge Rate'!C533,"")</f>
        <v/>
      </c>
      <c r="D508" s="41" t="str">
        <f>IF('PNW Barge Rate'!D533&lt;&gt;"",'PNW Barge Rate'!D533,"")</f>
        <v/>
      </c>
      <c r="E508" s="41" t="str">
        <f>IF('PNW Barge Rate'!E533&lt;&gt;"",'PNW Barge Rate'!E533,"")</f>
        <v/>
      </c>
      <c r="F508" s="41" t="str">
        <f>IF('PNW Barge Rate'!F533&lt;&gt;"",'PNW Barge Rate'!F533,"")</f>
        <v/>
      </c>
      <c r="G508" s="41" t="str">
        <f>IF('PNW Barge Rate'!G533&lt;&gt;"",'PNW Barge Rate'!G533,"")</f>
        <v/>
      </c>
      <c r="H508" s="41" t="str">
        <f>IF('PNW Barge Rate'!H533&lt;&gt;"",'PNW Barge Rate'!H533,"")</f>
        <v/>
      </c>
      <c r="I508" s="41" t="str">
        <f>IF('PNW Barge Rate'!I533&lt;&gt;"",'PNW Barge Rate'!I533,"")</f>
        <v/>
      </c>
      <c r="J508" s="41" t="str">
        <f>IF('PNW Barge Rate'!J533&lt;&gt;"",'PNW Barge Rate'!J533,"")</f>
        <v/>
      </c>
      <c r="K508" s="41" t="str">
        <f>IF('PNW Barge Rate'!K533&lt;&gt;"",'PNW Barge Rate'!K533,"")</f>
        <v/>
      </c>
      <c r="L508" s="41" t="str">
        <f>IF('PNW Barge Rate'!L533&lt;&gt;"",'PNW Barge Rate'!L533,"")</f>
        <v/>
      </c>
      <c r="M508" s="41" t="str">
        <f>IF('PNW Barge Rate'!N533&lt;&gt;"",'PNW Barge Rate'!N533,"")</f>
        <v/>
      </c>
    </row>
    <row r="509" spans="1:13" x14ac:dyDescent="0.3">
      <c r="A509" s="3" t="str">
        <f>IF('PNW Barge Rate'!A534 &lt;&gt;"",'PNW Barge Rate'!A534,"")</f>
        <v/>
      </c>
      <c r="B509" s="41" t="str">
        <f>IF('PNW Barge Rate'!B534 &lt;&gt;"", 'PNW Barge Rate'!B534,"")</f>
        <v/>
      </c>
      <c r="C509" s="41" t="str">
        <f>IF('PNW Barge Rate'!C534&lt;&gt;"",'PNW Barge Rate'!C534,"")</f>
        <v/>
      </c>
      <c r="D509" s="41" t="str">
        <f>IF('PNW Barge Rate'!D534&lt;&gt;"",'PNW Barge Rate'!D534,"")</f>
        <v/>
      </c>
      <c r="E509" s="41" t="str">
        <f>IF('PNW Barge Rate'!E534&lt;&gt;"",'PNW Barge Rate'!E534,"")</f>
        <v/>
      </c>
      <c r="F509" s="41" t="str">
        <f>IF('PNW Barge Rate'!F534&lt;&gt;"",'PNW Barge Rate'!F534,"")</f>
        <v/>
      </c>
      <c r="G509" s="41" t="str">
        <f>IF('PNW Barge Rate'!G534&lt;&gt;"",'PNW Barge Rate'!G534,"")</f>
        <v/>
      </c>
      <c r="H509" s="41" t="str">
        <f>IF('PNW Barge Rate'!H534&lt;&gt;"",'PNW Barge Rate'!H534,"")</f>
        <v/>
      </c>
      <c r="I509" s="41" t="str">
        <f>IF('PNW Barge Rate'!I534&lt;&gt;"",'PNW Barge Rate'!I534,"")</f>
        <v/>
      </c>
      <c r="J509" s="41" t="str">
        <f>IF('PNW Barge Rate'!J534&lt;&gt;"",'PNW Barge Rate'!J534,"")</f>
        <v/>
      </c>
      <c r="K509" s="41" t="str">
        <f>IF('PNW Barge Rate'!K534&lt;&gt;"",'PNW Barge Rate'!K534,"")</f>
        <v/>
      </c>
      <c r="L509" s="41" t="str">
        <f>IF('PNW Barge Rate'!L534&lt;&gt;"",'PNW Barge Rate'!L534,"")</f>
        <v/>
      </c>
      <c r="M509" s="41" t="str">
        <f>IF('PNW Barge Rate'!N534&lt;&gt;"",'PNW Barge Rate'!N534,"")</f>
        <v/>
      </c>
    </row>
    <row r="510" spans="1:13" x14ac:dyDescent="0.3">
      <c r="A510" s="3" t="str">
        <f>IF('PNW Barge Rate'!A535 &lt;&gt;"",'PNW Barge Rate'!A535,"")</f>
        <v/>
      </c>
      <c r="B510" s="41" t="str">
        <f>IF('PNW Barge Rate'!B535 &lt;&gt;"", 'PNW Barge Rate'!B535,"")</f>
        <v/>
      </c>
      <c r="C510" s="41" t="str">
        <f>IF('PNW Barge Rate'!C535&lt;&gt;"",'PNW Barge Rate'!C535,"")</f>
        <v/>
      </c>
      <c r="D510" s="41" t="str">
        <f>IF('PNW Barge Rate'!D535&lt;&gt;"",'PNW Barge Rate'!D535,"")</f>
        <v/>
      </c>
      <c r="E510" s="41" t="str">
        <f>IF('PNW Barge Rate'!E535&lt;&gt;"",'PNW Barge Rate'!E535,"")</f>
        <v/>
      </c>
      <c r="F510" s="41" t="str">
        <f>IF('PNW Barge Rate'!F535&lt;&gt;"",'PNW Barge Rate'!F535,"")</f>
        <v/>
      </c>
      <c r="G510" s="41" t="str">
        <f>IF('PNW Barge Rate'!G535&lt;&gt;"",'PNW Barge Rate'!G535,"")</f>
        <v/>
      </c>
      <c r="H510" s="41" t="str">
        <f>IF('PNW Barge Rate'!H535&lt;&gt;"",'PNW Barge Rate'!H535,"")</f>
        <v/>
      </c>
      <c r="I510" s="41" t="str">
        <f>IF('PNW Barge Rate'!I535&lt;&gt;"",'PNW Barge Rate'!I535,"")</f>
        <v/>
      </c>
      <c r="J510" s="41" t="str">
        <f>IF('PNW Barge Rate'!J535&lt;&gt;"",'PNW Barge Rate'!J535,"")</f>
        <v/>
      </c>
      <c r="K510" s="41" t="str">
        <f>IF('PNW Barge Rate'!K535&lt;&gt;"",'PNW Barge Rate'!K535,"")</f>
        <v/>
      </c>
      <c r="L510" s="41" t="str">
        <f>IF('PNW Barge Rate'!L535&lt;&gt;"",'PNW Barge Rate'!L535,"")</f>
        <v/>
      </c>
      <c r="M510" s="41" t="str">
        <f>IF('PNW Barge Rate'!N535&lt;&gt;"",'PNW Barge Rate'!N535,"")</f>
        <v/>
      </c>
    </row>
    <row r="511" spans="1:13" x14ac:dyDescent="0.3">
      <c r="A511" s="3" t="str">
        <f>IF('PNW Barge Rate'!A536 &lt;&gt;"",'PNW Barge Rate'!A536,"")</f>
        <v/>
      </c>
      <c r="B511" s="41" t="str">
        <f>IF('PNW Barge Rate'!B536 &lt;&gt;"", 'PNW Barge Rate'!B536,"")</f>
        <v/>
      </c>
      <c r="C511" s="41" t="str">
        <f>IF('PNW Barge Rate'!C536&lt;&gt;"",'PNW Barge Rate'!C536,"")</f>
        <v/>
      </c>
      <c r="D511" s="41" t="str">
        <f>IF('PNW Barge Rate'!D536&lt;&gt;"",'PNW Barge Rate'!D536,"")</f>
        <v/>
      </c>
      <c r="E511" s="41" t="str">
        <f>IF('PNW Barge Rate'!E536&lt;&gt;"",'PNW Barge Rate'!E536,"")</f>
        <v/>
      </c>
      <c r="F511" s="41" t="str">
        <f>IF('PNW Barge Rate'!F536&lt;&gt;"",'PNW Barge Rate'!F536,"")</f>
        <v/>
      </c>
      <c r="G511" s="41" t="str">
        <f>IF('PNW Barge Rate'!G536&lt;&gt;"",'PNW Barge Rate'!G536,"")</f>
        <v/>
      </c>
      <c r="H511" s="41" t="str">
        <f>IF('PNW Barge Rate'!H536&lt;&gt;"",'PNW Barge Rate'!H536,"")</f>
        <v/>
      </c>
      <c r="I511" s="41" t="str">
        <f>IF('PNW Barge Rate'!I536&lt;&gt;"",'PNW Barge Rate'!I536,"")</f>
        <v/>
      </c>
      <c r="J511" s="41" t="str">
        <f>IF('PNW Barge Rate'!J536&lt;&gt;"",'PNW Barge Rate'!J536,"")</f>
        <v/>
      </c>
      <c r="K511" s="41" t="str">
        <f>IF('PNW Barge Rate'!K536&lt;&gt;"",'PNW Barge Rate'!K536,"")</f>
        <v/>
      </c>
      <c r="L511" s="41" t="str">
        <f>IF('PNW Barge Rate'!L536&lt;&gt;"",'PNW Barge Rate'!L536,"")</f>
        <v/>
      </c>
      <c r="M511" s="41" t="str">
        <f>IF('PNW Barge Rate'!N536&lt;&gt;"",'PNW Barge Rate'!N536,"")</f>
        <v/>
      </c>
    </row>
    <row r="512" spans="1:13" x14ac:dyDescent="0.3">
      <c r="A512" s="3" t="str">
        <f>IF('PNW Barge Rate'!A537 &lt;&gt;"",'PNW Barge Rate'!A537,"")</f>
        <v/>
      </c>
      <c r="B512" s="41" t="str">
        <f>IF('PNW Barge Rate'!B537 &lt;&gt;"", 'PNW Barge Rate'!B537,"")</f>
        <v/>
      </c>
      <c r="C512" s="41" t="str">
        <f>IF('PNW Barge Rate'!C537&lt;&gt;"",'PNW Barge Rate'!C537,"")</f>
        <v/>
      </c>
      <c r="D512" s="41" t="str">
        <f>IF('PNW Barge Rate'!D537&lt;&gt;"",'PNW Barge Rate'!D537,"")</f>
        <v/>
      </c>
      <c r="E512" s="41" t="str">
        <f>IF('PNW Barge Rate'!E537&lt;&gt;"",'PNW Barge Rate'!E537,"")</f>
        <v/>
      </c>
      <c r="F512" s="41" t="str">
        <f>IF('PNW Barge Rate'!F537&lt;&gt;"",'PNW Barge Rate'!F537,"")</f>
        <v/>
      </c>
      <c r="G512" s="41" t="str">
        <f>IF('PNW Barge Rate'!G537&lt;&gt;"",'PNW Barge Rate'!G537,"")</f>
        <v/>
      </c>
      <c r="H512" s="41" t="str">
        <f>IF('PNW Barge Rate'!H537&lt;&gt;"",'PNW Barge Rate'!H537,"")</f>
        <v/>
      </c>
      <c r="I512" s="41" t="str">
        <f>IF('PNW Barge Rate'!I537&lt;&gt;"",'PNW Barge Rate'!I537,"")</f>
        <v/>
      </c>
      <c r="J512" s="41" t="str">
        <f>IF('PNW Barge Rate'!J537&lt;&gt;"",'PNW Barge Rate'!J537,"")</f>
        <v/>
      </c>
      <c r="K512" s="41" t="str">
        <f>IF('PNW Barge Rate'!K537&lt;&gt;"",'PNW Barge Rate'!K537,"")</f>
        <v/>
      </c>
      <c r="L512" s="41" t="str">
        <f>IF('PNW Barge Rate'!L537&lt;&gt;"",'PNW Barge Rate'!L537,"")</f>
        <v/>
      </c>
      <c r="M512" s="41" t="str">
        <f>IF('PNW Barge Rate'!N537&lt;&gt;"",'PNW Barge Rate'!N537,"")</f>
        <v/>
      </c>
    </row>
    <row r="513" spans="1:13" x14ac:dyDescent="0.3">
      <c r="A513" s="3" t="str">
        <f>IF('PNW Barge Rate'!A538 &lt;&gt;"",'PNW Barge Rate'!A538,"")</f>
        <v/>
      </c>
      <c r="B513" s="41" t="str">
        <f>IF('PNW Barge Rate'!B538 &lt;&gt;"", 'PNW Barge Rate'!B538,"")</f>
        <v/>
      </c>
      <c r="C513" s="41" t="str">
        <f>IF('PNW Barge Rate'!C538&lt;&gt;"",'PNW Barge Rate'!C538,"")</f>
        <v/>
      </c>
      <c r="D513" s="41" t="str">
        <f>IF('PNW Barge Rate'!D538&lt;&gt;"",'PNW Barge Rate'!D538,"")</f>
        <v/>
      </c>
      <c r="E513" s="41" t="str">
        <f>IF('PNW Barge Rate'!E538&lt;&gt;"",'PNW Barge Rate'!E538,"")</f>
        <v/>
      </c>
      <c r="F513" s="41" t="str">
        <f>IF('PNW Barge Rate'!F538&lt;&gt;"",'PNW Barge Rate'!F538,"")</f>
        <v/>
      </c>
      <c r="G513" s="41" t="str">
        <f>IF('PNW Barge Rate'!G538&lt;&gt;"",'PNW Barge Rate'!G538,"")</f>
        <v/>
      </c>
      <c r="H513" s="41" t="str">
        <f>IF('PNW Barge Rate'!H538&lt;&gt;"",'PNW Barge Rate'!H538,"")</f>
        <v/>
      </c>
      <c r="I513" s="41" t="str">
        <f>IF('PNW Barge Rate'!I538&lt;&gt;"",'PNW Barge Rate'!I538,"")</f>
        <v/>
      </c>
      <c r="J513" s="41" t="str">
        <f>IF('PNW Barge Rate'!J538&lt;&gt;"",'PNW Barge Rate'!J538,"")</f>
        <v/>
      </c>
      <c r="K513" s="41" t="str">
        <f>IF('PNW Barge Rate'!K538&lt;&gt;"",'PNW Barge Rate'!K538,"")</f>
        <v/>
      </c>
      <c r="L513" s="41" t="str">
        <f>IF('PNW Barge Rate'!L538&lt;&gt;"",'PNW Barge Rate'!L538,"")</f>
        <v/>
      </c>
      <c r="M513" s="41" t="str">
        <f>IF('PNW Barge Rate'!N538&lt;&gt;"",'PNW Barge Rate'!N538,"")</f>
        <v/>
      </c>
    </row>
    <row r="514" spans="1:13" x14ac:dyDescent="0.3">
      <c r="A514" s="3" t="str">
        <f>IF('PNW Barge Rate'!A539 &lt;&gt;"",'PNW Barge Rate'!A539,"")</f>
        <v/>
      </c>
      <c r="B514" s="41" t="str">
        <f>IF('PNW Barge Rate'!B539 &lt;&gt;"", 'PNW Barge Rate'!B539,"")</f>
        <v/>
      </c>
      <c r="C514" s="41" t="str">
        <f>IF('PNW Barge Rate'!C539&lt;&gt;"",'PNW Barge Rate'!C539,"")</f>
        <v/>
      </c>
      <c r="D514" s="41" t="str">
        <f>IF('PNW Barge Rate'!D539&lt;&gt;"",'PNW Barge Rate'!D539,"")</f>
        <v/>
      </c>
      <c r="E514" s="41" t="str">
        <f>IF('PNW Barge Rate'!E539&lt;&gt;"",'PNW Barge Rate'!E539,"")</f>
        <v/>
      </c>
      <c r="F514" s="41" t="str">
        <f>IF('PNW Barge Rate'!F539&lt;&gt;"",'PNW Barge Rate'!F539,"")</f>
        <v/>
      </c>
      <c r="G514" s="41" t="str">
        <f>IF('PNW Barge Rate'!G539&lt;&gt;"",'PNW Barge Rate'!G539,"")</f>
        <v/>
      </c>
      <c r="H514" s="41" t="str">
        <f>IF('PNW Barge Rate'!H539&lt;&gt;"",'PNW Barge Rate'!H539,"")</f>
        <v/>
      </c>
      <c r="I514" s="41" t="str">
        <f>IF('PNW Barge Rate'!I539&lt;&gt;"",'PNW Barge Rate'!I539,"")</f>
        <v/>
      </c>
      <c r="J514" s="41" t="str">
        <f>IF('PNW Barge Rate'!J539&lt;&gt;"",'PNW Barge Rate'!J539,"")</f>
        <v/>
      </c>
      <c r="K514" s="41" t="str">
        <f>IF('PNW Barge Rate'!K539&lt;&gt;"",'PNW Barge Rate'!K539,"")</f>
        <v/>
      </c>
      <c r="L514" s="41" t="str">
        <f>IF('PNW Barge Rate'!L539&lt;&gt;"",'PNW Barge Rate'!L539,"")</f>
        <v/>
      </c>
      <c r="M514" s="41" t="str">
        <f>IF('PNW Barge Rate'!N539&lt;&gt;"",'PNW Barge Rate'!N539,"")</f>
        <v/>
      </c>
    </row>
    <row r="515" spans="1:13" x14ac:dyDescent="0.3">
      <c r="A515" s="3" t="str">
        <f>IF('PNW Barge Rate'!A540 &lt;&gt;"",'PNW Barge Rate'!A540,"")</f>
        <v/>
      </c>
      <c r="B515" s="41" t="str">
        <f>IF('PNW Barge Rate'!B540 &lt;&gt;"", 'PNW Barge Rate'!B540,"")</f>
        <v/>
      </c>
      <c r="C515" s="41" t="str">
        <f>IF('PNW Barge Rate'!C540&lt;&gt;"",'PNW Barge Rate'!C540,"")</f>
        <v/>
      </c>
      <c r="D515" s="41" t="str">
        <f>IF('PNW Barge Rate'!D540&lt;&gt;"",'PNW Barge Rate'!D540,"")</f>
        <v/>
      </c>
      <c r="E515" s="41" t="str">
        <f>IF('PNW Barge Rate'!E540&lt;&gt;"",'PNW Barge Rate'!E540,"")</f>
        <v/>
      </c>
      <c r="F515" s="41" t="str">
        <f>IF('PNW Barge Rate'!F540&lt;&gt;"",'PNW Barge Rate'!F540,"")</f>
        <v/>
      </c>
      <c r="G515" s="41" t="str">
        <f>IF('PNW Barge Rate'!G540&lt;&gt;"",'PNW Barge Rate'!G540,"")</f>
        <v/>
      </c>
      <c r="H515" s="41" t="str">
        <f>IF('PNW Barge Rate'!H540&lt;&gt;"",'PNW Barge Rate'!H540,"")</f>
        <v/>
      </c>
      <c r="I515" s="41" t="str">
        <f>IF('PNW Barge Rate'!I540&lt;&gt;"",'PNW Barge Rate'!I540,"")</f>
        <v/>
      </c>
      <c r="J515" s="41" t="str">
        <f>IF('PNW Barge Rate'!J540&lt;&gt;"",'PNW Barge Rate'!J540,"")</f>
        <v/>
      </c>
      <c r="K515" s="41" t="str">
        <f>IF('PNW Barge Rate'!K540&lt;&gt;"",'PNW Barge Rate'!K540,"")</f>
        <v/>
      </c>
      <c r="L515" s="41" t="str">
        <f>IF('PNW Barge Rate'!L540&lt;&gt;"",'PNW Barge Rate'!L540,"")</f>
        <v/>
      </c>
      <c r="M515" s="41" t="str">
        <f>IF('PNW Barge Rate'!N540&lt;&gt;"",'PNW Barge Rate'!N540,"")</f>
        <v/>
      </c>
    </row>
    <row r="516" spans="1:13" x14ac:dyDescent="0.3">
      <c r="A516" s="3" t="str">
        <f>IF('PNW Barge Rate'!A541 &lt;&gt;"",'PNW Barge Rate'!A541,"")</f>
        <v/>
      </c>
      <c r="B516" s="41" t="str">
        <f>IF('PNW Barge Rate'!B541 &lt;&gt;"", 'PNW Barge Rate'!B541,"")</f>
        <v/>
      </c>
      <c r="C516" s="41" t="str">
        <f>IF('PNW Barge Rate'!C541&lt;&gt;"",'PNW Barge Rate'!C541,"")</f>
        <v/>
      </c>
      <c r="D516" s="41" t="str">
        <f>IF('PNW Barge Rate'!D541&lt;&gt;"",'PNW Barge Rate'!D541,"")</f>
        <v/>
      </c>
      <c r="E516" s="41" t="str">
        <f>IF('PNW Barge Rate'!E541&lt;&gt;"",'PNW Barge Rate'!E541,"")</f>
        <v/>
      </c>
      <c r="F516" s="41" t="str">
        <f>IF('PNW Barge Rate'!F541&lt;&gt;"",'PNW Barge Rate'!F541,"")</f>
        <v/>
      </c>
      <c r="G516" s="41" t="str">
        <f>IF('PNW Barge Rate'!G541&lt;&gt;"",'PNW Barge Rate'!G541,"")</f>
        <v/>
      </c>
      <c r="H516" s="41" t="str">
        <f>IF('PNW Barge Rate'!H541&lt;&gt;"",'PNW Barge Rate'!H541,"")</f>
        <v/>
      </c>
      <c r="I516" s="41" t="str">
        <f>IF('PNW Barge Rate'!I541&lt;&gt;"",'PNW Barge Rate'!I541,"")</f>
        <v/>
      </c>
      <c r="J516" s="41" t="str">
        <f>IF('PNW Barge Rate'!J541&lt;&gt;"",'PNW Barge Rate'!J541,"")</f>
        <v/>
      </c>
      <c r="K516" s="41" t="str">
        <f>IF('PNW Barge Rate'!K541&lt;&gt;"",'PNW Barge Rate'!K541,"")</f>
        <v/>
      </c>
      <c r="L516" s="41" t="str">
        <f>IF('PNW Barge Rate'!L541&lt;&gt;"",'PNW Barge Rate'!L541,"")</f>
        <v/>
      </c>
      <c r="M516" s="41" t="str">
        <f>IF('PNW Barge Rate'!N541&lt;&gt;"",'PNW Barge Rate'!N541,"")</f>
        <v/>
      </c>
    </row>
    <row r="517" spans="1:13" x14ac:dyDescent="0.3">
      <c r="A517" s="3" t="str">
        <f>IF('PNW Barge Rate'!A542 &lt;&gt;"",'PNW Barge Rate'!A542,"")</f>
        <v/>
      </c>
      <c r="B517" s="41" t="str">
        <f>IF('PNW Barge Rate'!B542 &lt;&gt;"", 'PNW Barge Rate'!B542,"")</f>
        <v/>
      </c>
      <c r="C517" s="41" t="str">
        <f>IF('PNW Barge Rate'!C542&lt;&gt;"",'PNW Barge Rate'!C542,"")</f>
        <v/>
      </c>
      <c r="D517" s="41" t="str">
        <f>IF('PNW Barge Rate'!D542&lt;&gt;"",'PNW Barge Rate'!D542,"")</f>
        <v/>
      </c>
      <c r="E517" s="41" t="str">
        <f>IF('PNW Barge Rate'!E542&lt;&gt;"",'PNW Barge Rate'!E542,"")</f>
        <v/>
      </c>
      <c r="F517" s="41" t="str">
        <f>IF('PNW Barge Rate'!F542&lt;&gt;"",'PNW Barge Rate'!F542,"")</f>
        <v/>
      </c>
      <c r="G517" s="41" t="str">
        <f>IF('PNW Barge Rate'!G542&lt;&gt;"",'PNW Barge Rate'!G542,"")</f>
        <v/>
      </c>
      <c r="H517" s="41" t="str">
        <f>IF('PNW Barge Rate'!H542&lt;&gt;"",'PNW Barge Rate'!H542,"")</f>
        <v/>
      </c>
      <c r="I517" s="41" t="str">
        <f>IF('PNW Barge Rate'!I542&lt;&gt;"",'PNW Barge Rate'!I542,"")</f>
        <v/>
      </c>
      <c r="J517" s="41" t="str">
        <f>IF('PNW Barge Rate'!J542&lt;&gt;"",'PNW Barge Rate'!J542,"")</f>
        <v/>
      </c>
      <c r="K517" s="41" t="str">
        <f>IF('PNW Barge Rate'!K542&lt;&gt;"",'PNW Barge Rate'!K542,"")</f>
        <v/>
      </c>
      <c r="L517" s="41" t="str">
        <f>IF('PNW Barge Rate'!L542&lt;&gt;"",'PNW Barge Rate'!L542,"")</f>
        <v/>
      </c>
      <c r="M517" s="41" t="str">
        <f>IF('PNW Barge Rate'!N542&lt;&gt;"",'PNW Barge Rate'!N542,"")</f>
        <v/>
      </c>
    </row>
    <row r="518" spans="1:13" x14ac:dyDescent="0.3">
      <c r="A518" s="3" t="str">
        <f>IF('PNW Barge Rate'!A543 &lt;&gt;"",'PNW Barge Rate'!A543,"")</f>
        <v/>
      </c>
      <c r="B518" s="41" t="str">
        <f>IF('PNW Barge Rate'!B543 &lt;&gt;"", 'PNW Barge Rate'!B543,"")</f>
        <v/>
      </c>
      <c r="C518" s="41" t="str">
        <f>IF('PNW Barge Rate'!C543&lt;&gt;"",'PNW Barge Rate'!C543,"")</f>
        <v/>
      </c>
      <c r="D518" s="41" t="str">
        <f>IF('PNW Barge Rate'!D543&lt;&gt;"",'PNW Barge Rate'!D543,"")</f>
        <v/>
      </c>
      <c r="E518" s="41" t="str">
        <f>IF('PNW Barge Rate'!E543&lt;&gt;"",'PNW Barge Rate'!E543,"")</f>
        <v/>
      </c>
      <c r="F518" s="41" t="str">
        <f>IF('PNW Barge Rate'!F543&lt;&gt;"",'PNW Barge Rate'!F543,"")</f>
        <v/>
      </c>
      <c r="G518" s="41" t="str">
        <f>IF('PNW Barge Rate'!G543&lt;&gt;"",'PNW Barge Rate'!G543,"")</f>
        <v/>
      </c>
      <c r="H518" s="41" t="str">
        <f>IF('PNW Barge Rate'!H543&lt;&gt;"",'PNW Barge Rate'!H543,"")</f>
        <v/>
      </c>
      <c r="I518" s="41" t="str">
        <f>IF('PNW Barge Rate'!I543&lt;&gt;"",'PNW Barge Rate'!I543,"")</f>
        <v/>
      </c>
      <c r="J518" s="41" t="str">
        <f>IF('PNW Barge Rate'!J543&lt;&gt;"",'PNW Barge Rate'!J543,"")</f>
        <v/>
      </c>
      <c r="K518" s="41" t="str">
        <f>IF('PNW Barge Rate'!K543&lt;&gt;"",'PNW Barge Rate'!K543,"")</f>
        <v/>
      </c>
      <c r="L518" s="41" t="str">
        <f>IF('PNW Barge Rate'!L543&lt;&gt;"",'PNW Barge Rate'!L543,"")</f>
        <v/>
      </c>
      <c r="M518" s="41" t="str">
        <f>IF('PNW Barge Rate'!N543&lt;&gt;"",'PNW Barge Rate'!N543,"")</f>
        <v/>
      </c>
    </row>
    <row r="519" spans="1:13" x14ac:dyDescent="0.3">
      <c r="A519" s="3" t="str">
        <f>IF('PNW Barge Rate'!A544 &lt;&gt;"",'PNW Barge Rate'!A544,"")</f>
        <v/>
      </c>
      <c r="B519" s="41" t="str">
        <f>IF('PNW Barge Rate'!B544 &lt;&gt;"", 'PNW Barge Rate'!B544,"")</f>
        <v/>
      </c>
      <c r="C519" s="41" t="str">
        <f>IF('PNW Barge Rate'!C544&lt;&gt;"",'PNW Barge Rate'!C544,"")</f>
        <v/>
      </c>
      <c r="D519" s="41" t="str">
        <f>IF('PNW Barge Rate'!D544&lt;&gt;"",'PNW Barge Rate'!D544,"")</f>
        <v/>
      </c>
      <c r="E519" s="41" t="str">
        <f>IF('PNW Barge Rate'!E544&lt;&gt;"",'PNW Barge Rate'!E544,"")</f>
        <v/>
      </c>
      <c r="F519" s="41" t="str">
        <f>IF('PNW Barge Rate'!F544&lt;&gt;"",'PNW Barge Rate'!F544,"")</f>
        <v/>
      </c>
      <c r="G519" s="41" t="str">
        <f>IF('PNW Barge Rate'!G544&lt;&gt;"",'PNW Barge Rate'!G544,"")</f>
        <v/>
      </c>
      <c r="H519" s="41" t="str">
        <f>IF('PNW Barge Rate'!H544&lt;&gt;"",'PNW Barge Rate'!H544,"")</f>
        <v/>
      </c>
      <c r="I519" s="41" t="str">
        <f>IF('PNW Barge Rate'!I544&lt;&gt;"",'PNW Barge Rate'!I544,"")</f>
        <v/>
      </c>
      <c r="J519" s="41" t="str">
        <f>IF('PNW Barge Rate'!J544&lt;&gt;"",'PNW Barge Rate'!J544,"")</f>
        <v/>
      </c>
      <c r="K519" s="41" t="str">
        <f>IF('PNW Barge Rate'!K544&lt;&gt;"",'PNW Barge Rate'!K544,"")</f>
        <v/>
      </c>
      <c r="L519" s="41" t="str">
        <f>IF('PNW Barge Rate'!L544&lt;&gt;"",'PNW Barge Rate'!L544,"")</f>
        <v/>
      </c>
      <c r="M519" s="41" t="str">
        <f>IF('PNW Barge Rate'!N544&lt;&gt;"",'PNW Barge Rate'!N544,"")</f>
        <v/>
      </c>
    </row>
    <row r="520" spans="1:13" x14ac:dyDescent="0.3">
      <c r="A520" s="3" t="str">
        <f>IF('PNW Barge Rate'!A545 &lt;&gt;"",'PNW Barge Rate'!A545,"")</f>
        <v/>
      </c>
      <c r="B520" s="41" t="str">
        <f>IF('PNW Barge Rate'!B545 &lt;&gt;"", 'PNW Barge Rate'!B545,"")</f>
        <v/>
      </c>
      <c r="C520" s="41" t="str">
        <f>IF('PNW Barge Rate'!C545&lt;&gt;"",'PNW Barge Rate'!C545,"")</f>
        <v/>
      </c>
      <c r="D520" s="41" t="str">
        <f>IF('PNW Barge Rate'!D545&lt;&gt;"",'PNW Barge Rate'!D545,"")</f>
        <v/>
      </c>
      <c r="E520" s="41" t="str">
        <f>IF('PNW Barge Rate'!E545&lt;&gt;"",'PNW Barge Rate'!E545,"")</f>
        <v/>
      </c>
      <c r="F520" s="41" t="str">
        <f>IF('PNW Barge Rate'!F545&lt;&gt;"",'PNW Barge Rate'!F545,"")</f>
        <v/>
      </c>
      <c r="G520" s="41" t="str">
        <f>IF('PNW Barge Rate'!G545&lt;&gt;"",'PNW Barge Rate'!G545,"")</f>
        <v/>
      </c>
      <c r="H520" s="41" t="str">
        <f>IF('PNW Barge Rate'!H545&lt;&gt;"",'PNW Barge Rate'!H545,"")</f>
        <v/>
      </c>
      <c r="I520" s="41" t="str">
        <f>IF('PNW Barge Rate'!I545&lt;&gt;"",'PNW Barge Rate'!I545,"")</f>
        <v/>
      </c>
      <c r="J520" s="41" t="str">
        <f>IF('PNW Barge Rate'!J545&lt;&gt;"",'PNW Barge Rate'!J545,"")</f>
        <v/>
      </c>
      <c r="K520" s="41" t="str">
        <f>IF('PNW Barge Rate'!K545&lt;&gt;"",'PNW Barge Rate'!K545,"")</f>
        <v/>
      </c>
      <c r="L520" s="41" t="str">
        <f>IF('PNW Barge Rate'!L545&lt;&gt;"",'PNW Barge Rate'!L545,"")</f>
        <v/>
      </c>
      <c r="M520" s="41" t="str">
        <f>IF('PNW Barge Rate'!N545&lt;&gt;"",'PNW Barge Rate'!N545,"")</f>
        <v/>
      </c>
    </row>
    <row r="521" spans="1:13" x14ac:dyDescent="0.3">
      <c r="A521" s="3" t="str">
        <f>IF('PNW Barge Rate'!A546 &lt;&gt;"",'PNW Barge Rate'!A546,"")</f>
        <v/>
      </c>
      <c r="B521" s="41" t="str">
        <f>IF('PNW Barge Rate'!B546 &lt;&gt;"", 'PNW Barge Rate'!B546,"")</f>
        <v/>
      </c>
      <c r="C521" s="41" t="str">
        <f>IF('PNW Barge Rate'!C546&lt;&gt;"",'PNW Barge Rate'!C546,"")</f>
        <v/>
      </c>
      <c r="D521" s="41" t="str">
        <f>IF('PNW Barge Rate'!D546&lt;&gt;"",'PNW Barge Rate'!D546,"")</f>
        <v/>
      </c>
      <c r="E521" s="41" t="str">
        <f>IF('PNW Barge Rate'!E546&lt;&gt;"",'PNW Barge Rate'!E546,"")</f>
        <v/>
      </c>
      <c r="F521" s="41" t="str">
        <f>IF('PNW Barge Rate'!F546&lt;&gt;"",'PNW Barge Rate'!F546,"")</f>
        <v/>
      </c>
      <c r="G521" s="41" t="str">
        <f>IF('PNW Barge Rate'!G546&lt;&gt;"",'PNW Barge Rate'!G546,"")</f>
        <v/>
      </c>
      <c r="H521" s="41" t="str">
        <f>IF('PNW Barge Rate'!H546&lt;&gt;"",'PNW Barge Rate'!H546,"")</f>
        <v/>
      </c>
      <c r="I521" s="41" t="str">
        <f>IF('PNW Barge Rate'!I546&lt;&gt;"",'PNW Barge Rate'!I546,"")</f>
        <v/>
      </c>
      <c r="J521" s="41" t="str">
        <f>IF('PNW Barge Rate'!J546&lt;&gt;"",'PNW Barge Rate'!J546,"")</f>
        <v/>
      </c>
      <c r="K521" s="41" t="str">
        <f>IF('PNW Barge Rate'!K546&lt;&gt;"",'PNW Barge Rate'!K546,"")</f>
        <v/>
      </c>
      <c r="L521" s="41" t="str">
        <f>IF('PNW Barge Rate'!L546&lt;&gt;"",'PNW Barge Rate'!L546,"")</f>
        <v/>
      </c>
      <c r="M521" s="41" t="str">
        <f>IF('PNW Barge Rate'!N546&lt;&gt;"",'PNW Barge Rate'!N546,"")</f>
        <v/>
      </c>
    </row>
    <row r="522" spans="1:13" x14ac:dyDescent="0.3">
      <c r="A522" s="3" t="str">
        <f>IF('PNW Barge Rate'!A547 &lt;&gt;"",'PNW Barge Rate'!A547,"")</f>
        <v/>
      </c>
      <c r="B522" s="41" t="str">
        <f>IF('PNW Barge Rate'!B547 &lt;&gt;"", 'PNW Barge Rate'!B547,"")</f>
        <v/>
      </c>
      <c r="C522" s="41" t="str">
        <f>IF('PNW Barge Rate'!C547&lt;&gt;"",'PNW Barge Rate'!C547,"")</f>
        <v/>
      </c>
      <c r="D522" s="41" t="str">
        <f>IF('PNW Barge Rate'!D547&lt;&gt;"",'PNW Barge Rate'!D547,"")</f>
        <v/>
      </c>
      <c r="E522" s="41" t="str">
        <f>IF('PNW Barge Rate'!E547&lt;&gt;"",'PNW Barge Rate'!E547,"")</f>
        <v/>
      </c>
      <c r="F522" s="41" t="str">
        <f>IF('PNW Barge Rate'!F547&lt;&gt;"",'PNW Barge Rate'!F547,"")</f>
        <v/>
      </c>
      <c r="G522" s="41" t="str">
        <f>IF('PNW Barge Rate'!G547&lt;&gt;"",'PNW Barge Rate'!G547,"")</f>
        <v/>
      </c>
      <c r="H522" s="41" t="str">
        <f>IF('PNW Barge Rate'!H547&lt;&gt;"",'PNW Barge Rate'!H547,"")</f>
        <v/>
      </c>
      <c r="I522" s="41" t="str">
        <f>IF('PNW Barge Rate'!I547&lt;&gt;"",'PNW Barge Rate'!I547,"")</f>
        <v/>
      </c>
      <c r="J522" s="41" t="str">
        <f>IF('PNW Barge Rate'!J547&lt;&gt;"",'PNW Barge Rate'!J547,"")</f>
        <v/>
      </c>
      <c r="K522" s="41" t="str">
        <f>IF('PNW Barge Rate'!K547&lt;&gt;"",'PNW Barge Rate'!K547,"")</f>
        <v/>
      </c>
      <c r="L522" s="41" t="str">
        <f>IF('PNW Barge Rate'!L547&lt;&gt;"",'PNW Barge Rate'!L547,"")</f>
        <v/>
      </c>
      <c r="M522" s="41" t="str">
        <f>IF('PNW Barge Rate'!N547&lt;&gt;"",'PNW Barge Rate'!N547,"")</f>
        <v/>
      </c>
    </row>
    <row r="523" spans="1:13" x14ac:dyDescent="0.3">
      <c r="A523" s="3" t="str">
        <f>IF('PNW Barge Rate'!A548 &lt;&gt;"",'PNW Barge Rate'!A548,"")</f>
        <v/>
      </c>
      <c r="B523" s="41" t="str">
        <f>IF('PNW Barge Rate'!B548 &lt;&gt;"", 'PNW Barge Rate'!B548,"")</f>
        <v/>
      </c>
      <c r="C523" s="41" t="str">
        <f>IF('PNW Barge Rate'!C548&lt;&gt;"",'PNW Barge Rate'!C548,"")</f>
        <v/>
      </c>
      <c r="D523" s="41" t="str">
        <f>IF('PNW Barge Rate'!D548&lt;&gt;"",'PNW Barge Rate'!D548,"")</f>
        <v/>
      </c>
      <c r="E523" s="41" t="str">
        <f>IF('PNW Barge Rate'!E548&lt;&gt;"",'PNW Barge Rate'!E548,"")</f>
        <v/>
      </c>
      <c r="F523" s="41" t="str">
        <f>IF('PNW Barge Rate'!F548&lt;&gt;"",'PNW Barge Rate'!F548,"")</f>
        <v/>
      </c>
      <c r="G523" s="41" t="str">
        <f>IF('PNW Barge Rate'!G548&lt;&gt;"",'PNW Barge Rate'!G548,"")</f>
        <v/>
      </c>
      <c r="H523" s="41" t="str">
        <f>IF('PNW Barge Rate'!H548&lt;&gt;"",'PNW Barge Rate'!H548,"")</f>
        <v/>
      </c>
      <c r="I523" s="41" t="str">
        <f>IF('PNW Barge Rate'!I548&lt;&gt;"",'PNW Barge Rate'!I548,"")</f>
        <v/>
      </c>
      <c r="J523" s="41" t="str">
        <f>IF('PNW Barge Rate'!J548&lt;&gt;"",'PNW Barge Rate'!J548,"")</f>
        <v/>
      </c>
      <c r="K523" s="41" t="str">
        <f>IF('PNW Barge Rate'!K548&lt;&gt;"",'PNW Barge Rate'!K548,"")</f>
        <v/>
      </c>
      <c r="L523" s="41" t="str">
        <f>IF('PNW Barge Rate'!L548&lt;&gt;"",'PNW Barge Rate'!L548,"")</f>
        <v/>
      </c>
      <c r="M523" s="41" t="str">
        <f>IF('PNW Barge Rate'!N548&lt;&gt;"",'PNW Barge Rate'!N548,"")</f>
        <v/>
      </c>
    </row>
    <row r="524" spans="1:13" x14ac:dyDescent="0.3">
      <c r="A524" s="3" t="str">
        <f>IF('PNW Barge Rate'!A549 &lt;&gt;"",'PNW Barge Rate'!A549,"")</f>
        <v/>
      </c>
      <c r="B524" s="41" t="str">
        <f>IF('PNW Barge Rate'!B549 &lt;&gt;"", 'PNW Barge Rate'!B549,"")</f>
        <v/>
      </c>
      <c r="C524" s="41" t="str">
        <f>IF('PNW Barge Rate'!C549&lt;&gt;"",'PNW Barge Rate'!C549,"")</f>
        <v/>
      </c>
      <c r="D524" s="41" t="str">
        <f>IF('PNW Barge Rate'!D549&lt;&gt;"",'PNW Barge Rate'!D549,"")</f>
        <v/>
      </c>
      <c r="E524" s="41" t="str">
        <f>IF('PNW Barge Rate'!E549&lt;&gt;"",'PNW Barge Rate'!E549,"")</f>
        <v/>
      </c>
      <c r="F524" s="41" t="str">
        <f>IF('PNW Barge Rate'!F549&lt;&gt;"",'PNW Barge Rate'!F549,"")</f>
        <v/>
      </c>
      <c r="G524" s="41" t="str">
        <f>IF('PNW Barge Rate'!G549&lt;&gt;"",'PNW Barge Rate'!G549,"")</f>
        <v/>
      </c>
      <c r="H524" s="41" t="str">
        <f>IF('PNW Barge Rate'!H549&lt;&gt;"",'PNW Barge Rate'!H549,"")</f>
        <v/>
      </c>
      <c r="I524" s="41" t="str">
        <f>IF('PNW Barge Rate'!I549&lt;&gt;"",'PNW Barge Rate'!I549,"")</f>
        <v/>
      </c>
      <c r="J524" s="41" t="str">
        <f>IF('PNW Barge Rate'!J549&lt;&gt;"",'PNW Barge Rate'!J549,"")</f>
        <v/>
      </c>
      <c r="K524" s="41" t="str">
        <f>IF('PNW Barge Rate'!K549&lt;&gt;"",'PNW Barge Rate'!K549,"")</f>
        <v/>
      </c>
      <c r="L524" s="41" t="str">
        <f>IF('PNW Barge Rate'!L549&lt;&gt;"",'PNW Barge Rate'!L549,"")</f>
        <v/>
      </c>
      <c r="M524" s="41" t="str">
        <f>IF('PNW Barge Rate'!N549&lt;&gt;"",'PNW Barge Rate'!N549,"")</f>
        <v/>
      </c>
    </row>
    <row r="525" spans="1:13" x14ac:dyDescent="0.3">
      <c r="A525" s="3" t="str">
        <f>IF('PNW Barge Rate'!A550 &lt;&gt;"",'PNW Barge Rate'!A550,"")</f>
        <v/>
      </c>
      <c r="B525" s="41" t="str">
        <f>IF('PNW Barge Rate'!B550 &lt;&gt;"", 'PNW Barge Rate'!B550,"")</f>
        <v/>
      </c>
      <c r="C525" s="41" t="str">
        <f>IF('PNW Barge Rate'!C550&lt;&gt;"",'PNW Barge Rate'!C550,"")</f>
        <v/>
      </c>
      <c r="D525" s="41" t="str">
        <f>IF('PNW Barge Rate'!D550&lt;&gt;"",'PNW Barge Rate'!D550,"")</f>
        <v/>
      </c>
      <c r="E525" s="41" t="str">
        <f>IF('PNW Barge Rate'!E550&lt;&gt;"",'PNW Barge Rate'!E550,"")</f>
        <v/>
      </c>
      <c r="F525" s="41" t="str">
        <f>IF('PNW Barge Rate'!F550&lt;&gt;"",'PNW Barge Rate'!F550,"")</f>
        <v/>
      </c>
      <c r="G525" s="41" t="str">
        <f>IF('PNW Barge Rate'!G550&lt;&gt;"",'PNW Barge Rate'!G550,"")</f>
        <v/>
      </c>
      <c r="H525" s="41" t="str">
        <f>IF('PNW Barge Rate'!H550&lt;&gt;"",'PNW Barge Rate'!H550,"")</f>
        <v/>
      </c>
      <c r="I525" s="41" t="str">
        <f>IF('PNW Barge Rate'!I550&lt;&gt;"",'PNW Barge Rate'!I550,"")</f>
        <v/>
      </c>
      <c r="J525" s="41" t="str">
        <f>IF('PNW Barge Rate'!J550&lt;&gt;"",'PNW Barge Rate'!J550,"")</f>
        <v/>
      </c>
      <c r="K525" s="41" t="str">
        <f>IF('PNW Barge Rate'!K550&lt;&gt;"",'PNW Barge Rate'!K550,"")</f>
        <v/>
      </c>
      <c r="L525" s="41" t="str">
        <f>IF('PNW Barge Rate'!L550&lt;&gt;"",'PNW Barge Rate'!L550,"")</f>
        <v/>
      </c>
      <c r="M525" s="41" t="str">
        <f>IF('PNW Barge Rate'!N550&lt;&gt;"",'PNW Barge Rate'!N550,"")</f>
        <v/>
      </c>
    </row>
    <row r="526" spans="1:13" x14ac:dyDescent="0.3">
      <c r="A526" s="3" t="str">
        <f>IF('PNW Barge Rate'!A551 &lt;&gt;"",'PNW Barge Rate'!A551,"")</f>
        <v/>
      </c>
      <c r="B526" s="41" t="str">
        <f>IF('PNW Barge Rate'!B551 &lt;&gt;"", 'PNW Barge Rate'!B551,"")</f>
        <v/>
      </c>
      <c r="C526" s="41" t="str">
        <f>IF('PNW Barge Rate'!C551&lt;&gt;"",'PNW Barge Rate'!C551,"")</f>
        <v/>
      </c>
      <c r="D526" s="41" t="str">
        <f>IF('PNW Barge Rate'!D551&lt;&gt;"",'PNW Barge Rate'!D551,"")</f>
        <v/>
      </c>
      <c r="E526" s="41" t="str">
        <f>IF('PNW Barge Rate'!E551&lt;&gt;"",'PNW Barge Rate'!E551,"")</f>
        <v/>
      </c>
      <c r="F526" s="41" t="str">
        <f>IF('PNW Barge Rate'!F551&lt;&gt;"",'PNW Barge Rate'!F551,"")</f>
        <v/>
      </c>
      <c r="G526" s="41" t="str">
        <f>IF('PNW Barge Rate'!G551&lt;&gt;"",'PNW Barge Rate'!G551,"")</f>
        <v/>
      </c>
      <c r="H526" s="41" t="str">
        <f>IF('PNW Barge Rate'!H551&lt;&gt;"",'PNW Barge Rate'!H551,"")</f>
        <v/>
      </c>
      <c r="I526" s="41" t="str">
        <f>IF('PNW Barge Rate'!I551&lt;&gt;"",'PNW Barge Rate'!I551,"")</f>
        <v/>
      </c>
      <c r="J526" s="41" t="str">
        <f>IF('PNW Barge Rate'!J551&lt;&gt;"",'PNW Barge Rate'!J551,"")</f>
        <v/>
      </c>
      <c r="K526" s="41" t="str">
        <f>IF('PNW Barge Rate'!K551&lt;&gt;"",'PNW Barge Rate'!K551,"")</f>
        <v/>
      </c>
      <c r="L526" s="41" t="str">
        <f>IF('PNW Barge Rate'!L551&lt;&gt;"",'PNW Barge Rate'!L551,"")</f>
        <v/>
      </c>
      <c r="M526" s="41" t="str">
        <f>IF('PNW Barge Rate'!N551&lt;&gt;"",'PNW Barge Rate'!N551,"")</f>
        <v/>
      </c>
    </row>
    <row r="527" spans="1:13" x14ac:dyDescent="0.3">
      <c r="A527" s="3" t="str">
        <f>IF('PNW Barge Rate'!A552 &lt;&gt;"",'PNW Barge Rate'!A552,"")</f>
        <v/>
      </c>
      <c r="B527" s="41" t="str">
        <f>IF('PNW Barge Rate'!B552 &lt;&gt;"", 'PNW Barge Rate'!B552,"")</f>
        <v/>
      </c>
      <c r="C527" s="41" t="str">
        <f>IF('PNW Barge Rate'!C552&lt;&gt;"",'PNW Barge Rate'!C552,"")</f>
        <v/>
      </c>
      <c r="D527" s="41" t="str">
        <f>IF('PNW Barge Rate'!D552&lt;&gt;"",'PNW Barge Rate'!D552,"")</f>
        <v/>
      </c>
      <c r="E527" s="41" t="str">
        <f>IF('PNW Barge Rate'!E552&lt;&gt;"",'PNW Barge Rate'!E552,"")</f>
        <v/>
      </c>
      <c r="F527" s="41" t="str">
        <f>IF('PNW Barge Rate'!F552&lt;&gt;"",'PNW Barge Rate'!F552,"")</f>
        <v/>
      </c>
      <c r="G527" s="41" t="str">
        <f>IF('PNW Barge Rate'!G552&lt;&gt;"",'PNW Barge Rate'!G552,"")</f>
        <v/>
      </c>
      <c r="H527" s="41" t="str">
        <f>IF('PNW Barge Rate'!H552&lt;&gt;"",'PNW Barge Rate'!H552,"")</f>
        <v/>
      </c>
      <c r="I527" s="41" t="str">
        <f>IF('PNW Barge Rate'!I552&lt;&gt;"",'PNW Barge Rate'!I552,"")</f>
        <v/>
      </c>
      <c r="J527" s="41" t="str">
        <f>IF('PNW Barge Rate'!J552&lt;&gt;"",'PNW Barge Rate'!J552,"")</f>
        <v/>
      </c>
      <c r="K527" s="41" t="str">
        <f>IF('PNW Barge Rate'!K552&lt;&gt;"",'PNW Barge Rate'!K552,"")</f>
        <v/>
      </c>
      <c r="L527" s="41" t="str">
        <f>IF('PNW Barge Rate'!L552&lt;&gt;"",'PNW Barge Rate'!L552,"")</f>
        <v/>
      </c>
      <c r="M527" s="41" t="str">
        <f>IF('PNW Barge Rate'!N552&lt;&gt;"",'PNW Barge Rate'!N552,"")</f>
        <v/>
      </c>
    </row>
    <row r="528" spans="1:13" x14ac:dyDescent="0.3">
      <c r="A528" s="3" t="str">
        <f>IF('PNW Barge Rate'!A553 &lt;&gt;"",'PNW Barge Rate'!A553,"")</f>
        <v/>
      </c>
      <c r="B528" s="41" t="str">
        <f>IF('PNW Barge Rate'!B553 &lt;&gt;"", 'PNW Barge Rate'!B553,"")</f>
        <v/>
      </c>
      <c r="C528" s="41" t="str">
        <f>IF('PNW Barge Rate'!C553&lt;&gt;"",'PNW Barge Rate'!C553,"")</f>
        <v/>
      </c>
      <c r="D528" s="41" t="str">
        <f>IF('PNW Barge Rate'!D553&lt;&gt;"",'PNW Barge Rate'!D553,"")</f>
        <v/>
      </c>
      <c r="E528" s="41" t="str">
        <f>IF('PNW Barge Rate'!E553&lt;&gt;"",'PNW Barge Rate'!E553,"")</f>
        <v/>
      </c>
      <c r="F528" s="41" t="str">
        <f>IF('PNW Barge Rate'!F553&lt;&gt;"",'PNW Barge Rate'!F553,"")</f>
        <v/>
      </c>
      <c r="G528" s="41" t="str">
        <f>IF('PNW Barge Rate'!G553&lt;&gt;"",'PNW Barge Rate'!G553,"")</f>
        <v/>
      </c>
      <c r="H528" s="41" t="str">
        <f>IF('PNW Barge Rate'!H553&lt;&gt;"",'PNW Barge Rate'!H553,"")</f>
        <v/>
      </c>
      <c r="I528" s="41" t="str">
        <f>IF('PNW Barge Rate'!I553&lt;&gt;"",'PNW Barge Rate'!I553,"")</f>
        <v/>
      </c>
      <c r="J528" s="41" t="str">
        <f>IF('PNW Barge Rate'!J553&lt;&gt;"",'PNW Barge Rate'!J553,"")</f>
        <v/>
      </c>
      <c r="K528" s="41" t="str">
        <f>IF('PNW Barge Rate'!K553&lt;&gt;"",'PNW Barge Rate'!K553,"")</f>
        <v/>
      </c>
      <c r="L528" s="41" t="str">
        <f>IF('PNW Barge Rate'!L553&lt;&gt;"",'PNW Barge Rate'!L553,"")</f>
        <v/>
      </c>
      <c r="M528" s="41" t="str">
        <f>IF('PNW Barge Rate'!N553&lt;&gt;"",'PNW Barge Rate'!N553,"")</f>
        <v/>
      </c>
    </row>
    <row r="529" spans="1:13" x14ac:dyDescent="0.3">
      <c r="A529" s="3" t="str">
        <f>IF('PNW Barge Rate'!A554 &lt;&gt;"",'PNW Barge Rate'!A554,"")</f>
        <v/>
      </c>
      <c r="B529" s="41" t="str">
        <f>IF('PNW Barge Rate'!B554 &lt;&gt;"", 'PNW Barge Rate'!B554,"")</f>
        <v/>
      </c>
      <c r="C529" s="41" t="str">
        <f>IF('PNW Barge Rate'!C554&lt;&gt;"",'PNW Barge Rate'!C554,"")</f>
        <v/>
      </c>
      <c r="D529" s="41" t="str">
        <f>IF('PNW Barge Rate'!D554&lt;&gt;"",'PNW Barge Rate'!D554,"")</f>
        <v/>
      </c>
      <c r="E529" s="41" t="str">
        <f>IF('PNW Barge Rate'!E554&lt;&gt;"",'PNW Barge Rate'!E554,"")</f>
        <v/>
      </c>
      <c r="F529" s="41" t="str">
        <f>IF('PNW Barge Rate'!F554&lt;&gt;"",'PNW Barge Rate'!F554,"")</f>
        <v/>
      </c>
      <c r="G529" s="41" t="str">
        <f>IF('PNW Barge Rate'!G554&lt;&gt;"",'PNW Barge Rate'!G554,"")</f>
        <v/>
      </c>
      <c r="H529" s="41" t="str">
        <f>IF('PNW Barge Rate'!H554&lt;&gt;"",'PNW Barge Rate'!H554,"")</f>
        <v/>
      </c>
      <c r="I529" s="41" t="str">
        <f>IF('PNW Barge Rate'!I554&lt;&gt;"",'PNW Barge Rate'!I554,"")</f>
        <v/>
      </c>
      <c r="J529" s="41" t="str">
        <f>IF('PNW Barge Rate'!J554&lt;&gt;"",'PNW Barge Rate'!J554,"")</f>
        <v/>
      </c>
      <c r="K529" s="41" t="str">
        <f>IF('PNW Barge Rate'!K554&lt;&gt;"",'PNW Barge Rate'!K554,"")</f>
        <v/>
      </c>
      <c r="L529" s="41" t="str">
        <f>IF('PNW Barge Rate'!L554&lt;&gt;"",'PNW Barge Rate'!L554,"")</f>
        <v/>
      </c>
      <c r="M529" s="41" t="str">
        <f>IF('PNW Barge Rate'!N554&lt;&gt;"",'PNW Barge Rate'!N554,"")</f>
        <v/>
      </c>
    </row>
    <row r="530" spans="1:13" x14ac:dyDescent="0.3">
      <c r="A530" s="3" t="str">
        <f>IF('PNW Barge Rate'!A555 &lt;&gt;"",'PNW Barge Rate'!A555,"")</f>
        <v/>
      </c>
      <c r="B530" s="41" t="str">
        <f>IF('PNW Barge Rate'!B555 &lt;&gt;"", 'PNW Barge Rate'!B555,"")</f>
        <v/>
      </c>
      <c r="C530" s="41" t="str">
        <f>IF('PNW Barge Rate'!C555&lt;&gt;"",'PNW Barge Rate'!C555,"")</f>
        <v/>
      </c>
      <c r="D530" s="41" t="str">
        <f>IF('PNW Barge Rate'!D555&lt;&gt;"",'PNW Barge Rate'!D555,"")</f>
        <v/>
      </c>
      <c r="E530" s="41" t="str">
        <f>IF('PNW Barge Rate'!E555&lt;&gt;"",'PNW Barge Rate'!E555,"")</f>
        <v/>
      </c>
      <c r="F530" s="41" t="str">
        <f>IF('PNW Barge Rate'!F555&lt;&gt;"",'PNW Barge Rate'!F555,"")</f>
        <v/>
      </c>
      <c r="G530" s="41" t="str">
        <f>IF('PNW Barge Rate'!G555&lt;&gt;"",'PNW Barge Rate'!G555,"")</f>
        <v/>
      </c>
      <c r="H530" s="41" t="str">
        <f>IF('PNW Barge Rate'!H555&lt;&gt;"",'PNW Barge Rate'!H555,"")</f>
        <v/>
      </c>
      <c r="I530" s="41" t="str">
        <f>IF('PNW Barge Rate'!I555&lt;&gt;"",'PNW Barge Rate'!I555,"")</f>
        <v/>
      </c>
      <c r="J530" s="41" t="str">
        <f>IF('PNW Barge Rate'!J555&lt;&gt;"",'PNW Barge Rate'!J555,"")</f>
        <v/>
      </c>
      <c r="K530" s="41" t="str">
        <f>IF('PNW Barge Rate'!K555&lt;&gt;"",'PNW Barge Rate'!K555,"")</f>
        <v/>
      </c>
      <c r="L530" s="41" t="str">
        <f>IF('PNW Barge Rate'!L555&lt;&gt;"",'PNW Barge Rate'!L555,"")</f>
        <v/>
      </c>
      <c r="M530" s="41" t="str">
        <f>IF('PNW Barge Rate'!N555&lt;&gt;"",'PNW Barge Rate'!N555,"")</f>
        <v/>
      </c>
    </row>
    <row r="531" spans="1:13" x14ac:dyDescent="0.3">
      <c r="A531" s="3" t="str">
        <f>IF('PNW Barge Rate'!A556 &lt;&gt;"",'PNW Barge Rate'!A556,"")</f>
        <v/>
      </c>
      <c r="B531" s="41" t="str">
        <f>IF('PNW Barge Rate'!B556 &lt;&gt;"", 'PNW Barge Rate'!B556,"")</f>
        <v/>
      </c>
      <c r="C531" s="41" t="str">
        <f>IF('PNW Barge Rate'!C556&lt;&gt;"",'PNW Barge Rate'!C556,"")</f>
        <v/>
      </c>
      <c r="D531" s="41" t="str">
        <f>IF('PNW Barge Rate'!D556&lt;&gt;"",'PNW Barge Rate'!D556,"")</f>
        <v/>
      </c>
      <c r="E531" s="41" t="str">
        <f>IF('PNW Barge Rate'!E556&lt;&gt;"",'PNW Barge Rate'!E556,"")</f>
        <v/>
      </c>
      <c r="F531" s="41" t="str">
        <f>IF('PNW Barge Rate'!F556&lt;&gt;"",'PNW Barge Rate'!F556,"")</f>
        <v/>
      </c>
      <c r="G531" s="41" t="str">
        <f>IF('PNW Barge Rate'!G556&lt;&gt;"",'PNW Barge Rate'!G556,"")</f>
        <v/>
      </c>
      <c r="H531" s="41" t="str">
        <f>IF('PNW Barge Rate'!H556&lt;&gt;"",'PNW Barge Rate'!H556,"")</f>
        <v/>
      </c>
      <c r="I531" s="41" t="str">
        <f>IF('PNW Barge Rate'!I556&lt;&gt;"",'PNW Barge Rate'!I556,"")</f>
        <v/>
      </c>
      <c r="J531" s="41" t="str">
        <f>IF('PNW Barge Rate'!J556&lt;&gt;"",'PNW Barge Rate'!J556,"")</f>
        <v/>
      </c>
      <c r="K531" s="41" t="str">
        <f>IF('PNW Barge Rate'!K556&lt;&gt;"",'PNW Barge Rate'!K556,"")</f>
        <v/>
      </c>
      <c r="L531" s="41" t="str">
        <f>IF('PNW Barge Rate'!L556&lt;&gt;"",'PNW Barge Rate'!L556,"")</f>
        <v/>
      </c>
      <c r="M531" s="41" t="str">
        <f>IF('PNW Barge Rate'!N556&lt;&gt;"",'PNW Barge Rate'!N556,"")</f>
        <v/>
      </c>
    </row>
    <row r="532" spans="1:13" x14ac:dyDescent="0.3">
      <c r="A532" s="3" t="str">
        <f>IF('PNW Barge Rate'!A557 &lt;&gt;"",'PNW Barge Rate'!A557,"")</f>
        <v/>
      </c>
      <c r="B532" s="41" t="str">
        <f>IF('PNW Barge Rate'!B557 &lt;&gt;"", 'PNW Barge Rate'!B557,"")</f>
        <v/>
      </c>
      <c r="C532" s="41" t="str">
        <f>IF('PNW Barge Rate'!C557&lt;&gt;"",'PNW Barge Rate'!C557,"")</f>
        <v/>
      </c>
      <c r="D532" s="41" t="str">
        <f>IF('PNW Barge Rate'!D557&lt;&gt;"",'PNW Barge Rate'!D557,"")</f>
        <v/>
      </c>
      <c r="E532" s="41" t="str">
        <f>IF('PNW Barge Rate'!E557&lt;&gt;"",'PNW Barge Rate'!E557,"")</f>
        <v/>
      </c>
      <c r="F532" s="41" t="str">
        <f>IF('PNW Barge Rate'!F557&lt;&gt;"",'PNW Barge Rate'!F557,"")</f>
        <v/>
      </c>
      <c r="G532" s="41" t="str">
        <f>IF('PNW Barge Rate'!G557&lt;&gt;"",'PNW Barge Rate'!G557,"")</f>
        <v/>
      </c>
      <c r="H532" s="41" t="str">
        <f>IF('PNW Barge Rate'!H557&lt;&gt;"",'PNW Barge Rate'!H557,"")</f>
        <v/>
      </c>
      <c r="I532" s="41" t="str">
        <f>IF('PNW Barge Rate'!I557&lt;&gt;"",'PNW Barge Rate'!I557,"")</f>
        <v/>
      </c>
      <c r="J532" s="41" t="str">
        <f>IF('PNW Barge Rate'!J557&lt;&gt;"",'PNW Barge Rate'!J557,"")</f>
        <v/>
      </c>
      <c r="K532" s="41" t="str">
        <f>IF('PNW Barge Rate'!K557&lt;&gt;"",'PNW Barge Rate'!K557,"")</f>
        <v/>
      </c>
      <c r="L532" s="41" t="str">
        <f>IF('PNW Barge Rate'!L557&lt;&gt;"",'PNW Barge Rate'!L557,"")</f>
        <v/>
      </c>
      <c r="M532" s="41" t="str">
        <f>IF('PNW Barge Rate'!N557&lt;&gt;"",'PNW Barge Rate'!N557,"")</f>
        <v/>
      </c>
    </row>
    <row r="533" spans="1:13" x14ac:dyDescent="0.3">
      <c r="A533" s="3" t="str">
        <f>IF('PNW Barge Rate'!A558 &lt;&gt;"",'PNW Barge Rate'!A558,"")</f>
        <v/>
      </c>
      <c r="B533" s="41" t="str">
        <f>IF('PNW Barge Rate'!B558 &lt;&gt;"", 'PNW Barge Rate'!B558,"")</f>
        <v/>
      </c>
      <c r="C533" s="41" t="str">
        <f>IF('PNW Barge Rate'!C558&lt;&gt;"",'PNW Barge Rate'!C558,"")</f>
        <v/>
      </c>
      <c r="D533" s="41" t="str">
        <f>IF('PNW Barge Rate'!D558&lt;&gt;"",'PNW Barge Rate'!D558,"")</f>
        <v/>
      </c>
      <c r="E533" s="41" t="str">
        <f>IF('PNW Barge Rate'!E558&lt;&gt;"",'PNW Barge Rate'!E558,"")</f>
        <v/>
      </c>
      <c r="F533" s="41" t="str">
        <f>IF('PNW Barge Rate'!F558&lt;&gt;"",'PNW Barge Rate'!F558,"")</f>
        <v/>
      </c>
      <c r="G533" s="41" t="str">
        <f>IF('PNW Barge Rate'!G558&lt;&gt;"",'PNW Barge Rate'!G558,"")</f>
        <v/>
      </c>
      <c r="H533" s="41" t="str">
        <f>IF('PNW Barge Rate'!H558&lt;&gt;"",'PNW Barge Rate'!H558,"")</f>
        <v/>
      </c>
      <c r="I533" s="41" t="str">
        <f>IF('PNW Barge Rate'!I558&lt;&gt;"",'PNW Barge Rate'!I558,"")</f>
        <v/>
      </c>
      <c r="J533" s="41" t="str">
        <f>IF('PNW Barge Rate'!J558&lt;&gt;"",'PNW Barge Rate'!J558,"")</f>
        <v/>
      </c>
      <c r="K533" s="41" t="str">
        <f>IF('PNW Barge Rate'!K558&lt;&gt;"",'PNW Barge Rate'!K558,"")</f>
        <v/>
      </c>
      <c r="L533" s="41" t="str">
        <f>IF('PNW Barge Rate'!L558&lt;&gt;"",'PNW Barge Rate'!L558,"")</f>
        <v/>
      </c>
      <c r="M533" s="41" t="str">
        <f>IF('PNW Barge Rate'!N558&lt;&gt;"",'PNW Barge Rate'!N558,"")</f>
        <v/>
      </c>
    </row>
    <row r="534" spans="1:13" x14ac:dyDescent="0.3">
      <c r="A534" s="3" t="str">
        <f>IF('PNW Barge Rate'!A559 &lt;&gt;"",'PNW Barge Rate'!A559,"")</f>
        <v/>
      </c>
      <c r="B534" s="41" t="str">
        <f>IF('PNW Barge Rate'!B559 &lt;&gt;"", 'PNW Barge Rate'!B559,"")</f>
        <v/>
      </c>
      <c r="C534" s="41" t="str">
        <f>IF('PNW Barge Rate'!C559&lt;&gt;"",'PNW Barge Rate'!C559,"")</f>
        <v/>
      </c>
      <c r="D534" s="41" t="str">
        <f>IF('PNW Barge Rate'!D559&lt;&gt;"",'PNW Barge Rate'!D559,"")</f>
        <v/>
      </c>
      <c r="E534" s="41" t="str">
        <f>IF('PNW Barge Rate'!E559&lt;&gt;"",'PNW Barge Rate'!E559,"")</f>
        <v/>
      </c>
      <c r="F534" s="41" t="str">
        <f>IF('PNW Barge Rate'!F559&lt;&gt;"",'PNW Barge Rate'!F559,"")</f>
        <v/>
      </c>
      <c r="G534" s="41" t="str">
        <f>IF('PNW Barge Rate'!G559&lt;&gt;"",'PNW Barge Rate'!G559,"")</f>
        <v/>
      </c>
      <c r="H534" s="41" t="str">
        <f>IF('PNW Barge Rate'!H559&lt;&gt;"",'PNW Barge Rate'!H559,"")</f>
        <v/>
      </c>
      <c r="I534" s="41" t="str">
        <f>IF('PNW Barge Rate'!I559&lt;&gt;"",'PNW Barge Rate'!I559,"")</f>
        <v/>
      </c>
      <c r="J534" s="41" t="str">
        <f>IF('PNW Barge Rate'!J559&lt;&gt;"",'PNW Barge Rate'!J559,"")</f>
        <v/>
      </c>
      <c r="K534" s="41" t="str">
        <f>IF('PNW Barge Rate'!K559&lt;&gt;"",'PNW Barge Rate'!K559,"")</f>
        <v/>
      </c>
      <c r="L534" s="41" t="str">
        <f>IF('PNW Barge Rate'!L559&lt;&gt;"",'PNW Barge Rate'!L559,"")</f>
        <v/>
      </c>
      <c r="M534" s="41" t="str">
        <f>IF('PNW Barge Rate'!N559&lt;&gt;"",'PNW Barge Rate'!N559,"")</f>
        <v/>
      </c>
    </row>
    <row r="535" spans="1:13" x14ac:dyDescent="0.3">
      <c r="A535" s="3" t="str">
        <f>IF('PNW Barge Rate'!A560 &lt;&gt;"",'PNW Barge Rate'!A560,"")</f>
        <v/>
      </c>
      <c r="B535" s="41" t="str">
        <f>IF('PNW Barge Rate'!B560 &lt;&gt;"", 'PNW Barge Rate'!B560,"")</f>
        <v/>
      </c>
      <c r="C535" s="41" t="str">
        <f>IF('PNW Barge Rate'!C560&lt;&gt;"",'PNW Barge Rate'!C560,"")</f>
        <v/>
      </c>
      <c r="D535" s="41" t="str">
        <f>IF('PNW Barge Rate'!D560&lt;&gt;"",'PNW Barge Rate'!D560,"")</f>
        <v/>
      </c>
      <c r="E535" s="41" t="str">
        <f>IF('PNW Barge Rate'!E560&lt;&gt;"",'PNW Barge Rate'!E560,"")</f>
        <v/>
      </c>
      <c r="F535" s="41" t="str">
        <f>IF('PNW Barge Rate'!F560&lt;&gt;"",'PNW Barge Rate'!F560,"")</f>
        <v/>
      </c>
      <c r="G535" s="41" t="str">
        <f>IF('PNW Barge Rate'!G560&lt;&gt;"",'PNW Barge Rate'!G560,"")</f>
        <v/>
      </c>
      <c r="H535" s="41" t="str">
        <f>IF('PNW Barge Rate'!H560&lt;&gt;"",'PNW Barge Rate'!H560,"")</f>
        <v/>
      </c>
      <c r="I535" s="41" t="str">
        <f>IF('PNW Barge Rate'!I560&lt;&gt;"",'PNW Barge Rate'!I560,"")</f>
        <v/>
      </c>
      <c r="J535" s="41" t="str">
        <f>IF('PNW Barge Rate'!J560&lt;&gt;"",'PNW Barge Rate'!J560,"")</f>
        <v/>
      </c>
      <c r="K535" s="41" t="str">
        <f>IF('PNW Barge Rate'!K560&lt;&gt;"",'PNW Barge Rate'!K560,"")</f>
        <v/>
      </c>
      <c r="L535" s="41" t="str">
        <f>IF('PNW Barge Rate'!L560&lt;&gt;"",'PNW Barge Rate'!L560,"")</f>
        <v/>
      </c>
      <c r="M535" s="41" t="str">
        <f>IF('PNW Barge Rate'!N560&lt;&gt;"",'PNW Barge Rate'!N560,"")</f>
        <v/>
      </c>
    </row>
    <row r="536" spans="1:13" x14ac:dyDescent="0.3">
      <c r="A536" s="3" t="str">
        <f>IF('PNW Barge Rate'!A561 &lt;&gt;"",'PNW Barge Rate'!A561,"")</f>
        <v/>
      </c>
      <c r="B536" s="41" t="str">
        <f>IF('PNW Barge Rate'!B561 &lt;&gt;"", 'PNW Barge Rate'!B561,"")</f>
        <v/>
      </c>
      <c r="C536" s="41" t="str">
        <f>IF('PNW Barge Rate'!C561&lt;&gt;"",'PNW Barge Rate'!C561,"")</f>
        <v/>
      </c>
      <c r="D536" s="41" t="str">
        <f>IF('PNW Barge Rate'!D561&lt;&gt;"",'PNW Barge Rate'!D561,"")</f>
        <v/>
      </c>
      <c r="E536" s="41" t="str">
        <f>IF('PNW Barge Rate'!E561&lt;&gt;"",'PNW Barge Rate'!E561,"")</f>
        <v/>
      </c>
      <c r="F536" s="41" t="str">
        <f>IF('PNW Barge Rate'!F561&lt;&gt;"",'PNW Barge Rate'!F561,"")</f>
        <v/>
      </c>
      <c r="G536" s="41" t="str">
        <f>IF('PNW Barge Rate'!G561&lt;&gt;"",'PNW Barge Rate'!G561,"")</f>
        <v/>
      </c>
      <c r="H536" s="41" t="str">
        <f>IF('PNW Barge Rate'!H561&lt;&gt;"",'PNW Barge Rate'!H561,"")</f>
        <v/>
      </c>
      <c r="I536" s="41" t="str">
        <f>IF('PNW Barge Rate'!I561&lt;&gt;"",'PNW Barge Rate'!I561,"")</f>
        <v/>
      </c>
      <c r="J536" s="41" t="str">
        <f>IF('PNW Barge Rate'!J561&lt;&gt;"",'PNW Barge Rate'!J561,"")</f>
        <v/>
      </c>
      <c r="K536" s="41" t="str">
        <f>IF('PNW Barge Rate'!K561&lt;&gt;"",'PNW Barge Rate'!K561,"")</f>
        <v/>
      </c>
      <c r="L536" s="41" t="str">
        <f>IF('PNW Barge Rate'!L561&lt;&gt;"",'PNW Barge Rate'!L561,"")</f>
        <v/>
      </c>
      <c r="M536" s="41" t="str">
        <f>IF('PNW Barge Rate'!N561&lt;&gt;"",'PNW Barge Rate'!N561,"")</f>
        <v/>
      </c>
    </row>
    <row r="537" spans="1:13" x14ac:dyDescent="0.3">
      <c r="A537" s="3" t="str">
        <f>IF('PNW Barge Rate'!A562 &lt;&gt;"",'PNW Barge Rate'!A562,"")</f>
        <v/>
      </c>
      <c r="B537" s="41" t="str">
        <f>IF('PNW Barge Rate'!B562 &lt;&gt;"", 'PNW Barge Rate'!B562,"")</f>
        <v/>
      </c>
      <c r="C537" s="41" t="str">
        <f>IF('PNW Barge Rate'!C562&lt;&gt;"",'PNW Barge Rate'!C562,"")</f>
        <v/>
      </c>
      <c r="D537" s="41" t="str">
        <f>IF('PNW Barge Rate'!D562&lt;&gt;"",'PNW Barge Rate'!D562,"")</f>
        <v/>
      </c>
      <c r="E537" s="41" t="str">
        <f>IF('PNW Barge Rate'!E562&lt;&gt;"",'PNW Barge Rate'!E562,"")</f>
        <v/>
      </c>
      <c r="F537" s="41" t="str">
        <f>IF('PNW Barge Rate'!F562&lt;&gt;"",'PNW Barge Rate'!F562,"")</f>
        <v/>
      </c>
      <c r="G537" s="41" t="str">
        <f>IF('PNW Barge Rate'!G562&lt;&gt;"",'PNW Barge Rate'!G562,"")</f>
        <v/>
      </c>
      <c r="H537" s="41" t="str">
        <f>IF('PNW Barge Rate'!H562&lt;&gt;"",'PNW Barge Rate'!H562,"")</f>
        <v/>
      </c>
      <c r="I537" s="41" t="str">
        <f>IF('PNW Barge Rate'!I562&lt;&gt;"",'PNW Barge Rate'!I562,"")</f>
        <v/>
      </c>
      <c r="J537" s="41" t="str">
        <f>IF('PNW Barge Rate'!J562&lt;&gt;"",'PNW Barge Rate'!J562,"")</f>
        <v/>
      </c>
      <c r="K537" s="41" t="str">
        <f>IF('PNW Barge Rate'!K562&lt;&gt;"",'PNW Barge Rate'!K562,"")</f>
        <v/>
      </c>
      <c r="L537" s="41" t="str">
        <f>IF('PNW Barge Rate'!L562&lt;&gt;"",'PNW Barge Rate'!L562,"")</f>
        <v/>
      </c>
      <c r="M537" s="41" t="str">
        <f>IF('PNW Barge Rate'!N562&lt;&gt;"",'PNW Barge Rate'!N562,"")</f>
        <v/>
      </c>
    </row>
    <row r="538" spans="1:13" x14ac:dyDescent="0.3">
      <c r="A538" s="3" t="str">
        <f>IF('PNW Barge Rate'!A563 &lt;&gt;"",'PNW Barge Rate'!A563,"")</f>
        <v/>
      </c>
      <c r="B538" s="41" t="str">
        <f>IF('PNW Barge Rate'!B563 &lt;&gt;"", 'PNW Barge Rate'!B563,"")</f>
        <v/>
      </c>
      <c r="C538" s="41" t="str">
        <f>IF('PNW Barge Rate'!C563&lt;&gt;"",'PNW Barge Rate'!C563,"")</f>
        <v/>
      </c>
      <c r="D538" s="41" t="str">
        <f>IF('PNW Barge Rate'!D563&lt;&gt;"",'PNW Barge Rate'!D563,"")</f>
        <v/>
      </c>
      <c r="E538" s="41" t="str">
        <f>IF('PNW Barge Rate'!E563&lt;&gt;"",'PNW Barge Rate'!E563,"")</f>
        <v/>
      </c>
      <c r="F538" s="41" t="str">
        <f>IF('PNW Barge Rate'!F563&lt;&gt;"",'PNW Barge Rate'!F563,"")</f>
        <v/>
      </c>
      <c r="G538" s="41" t="str">
        <f>IF('PNW Barge Rate'!G563&lt;&gt;"",'PNW Barge Rate'!G563,"")</f>
        <v/>
      </c>
      <c r="H538" s="41" t="str">
        <f>IF('PNW Barge Rate'!H563&lt;&gt;"",'PNW Barge Rate'!H563,"")</f>
        <v/>
      </c>
      <c r="I538" s="41" t="str">
        <f>IF('PNW Barge Rate'!I563&lt;&gt;"",'PNW Barge Rate'!I563,"")</f>
        <v/>
      </c>
      <c r="J538" s="41" t="str">
        <f>IF('PNW Barge Rate'!J563&lt;&gt;"",'PNW Barge Rate'!J563,"")</f>
        <v/>
      </c>
      <c r="K538" s="41" t="str">
        <f>IF('PNW Barge Rate'!K563&lt;&gt;"",'PNW Barge Rate'!K563,"")</f>
        <v/>
      </c>
      <c r="L538" s="41" t="str">
        <f>IF('PNW Barge Rate'!L563&lt;&gt;"",'PNW Barge Rate'!L563,"")</f>
        <v/>
      </c>
      <c r="M538" s="41" t="str">
        <f>IF('PNW Barge Rate'!N563&lt;&gt;"",'PNW Barge Rate'!N563,"")</f>
        <v/>
      </c>
    </row>
    <row r="539" spans="1:13" x14ac:dyDescent="0.3">
      <c r="A539" s="3" t="str">
        <f>IF('PNW Barge Rate'!A564 &lt;&gt;"",'PNW Barge Rate'!A564,"")</f>
        <v/>
      </c>
      <c r="B539" s="41" t="str">
        <f>IF('PNW Barge Rate'!B564 &lt;&gt;"", 'PNW Barge Rate'!B564,"")</f>
        <v/>
      </c>
      <c r="C539" s="41" t="str">
        <f>IF('PNW Barge Rate'!C564&lt;&gt;"",'PNW Barge Rate'!C564,"")</f>
        <v/>
      </c>
      <c r="D539" s="41" t="str">
        <f>IF('PNW Barge Rate'!D564&lt;&gt;"",'PNW Barge Rate'!D564,"")</f>
        <v/>
      </c>
      <c r="E539" s="41" t="str">
        <f>IF('PNW Barge Rate'!E564&lt;&gt;"",'PNW Barge Rate'!E564,"")</f>
        <v/>
      </c>
      <c r="F539" s="41" t="str">
        <f>IF('PNW Barge Rate'!F564&lt;&gt;"",'PNW Barge Rate'!F564,"")</f>
        <v/>
      </c>
      <c r="G539" s="41" t="str">
        <f>IF('PNW Barge Rate'!G564&lt;&gt;"",'PNW Barge Rate'!G564,"")</f>
        <v/>
      </c>
      <c r="H539" s="41" t="str">
        <f>IF('PNW Barge Rate'!H564&lt;&gt;"",'PNW Barge Rate'!H564,"")</f>
        <v/>
      </c>
      <c r="I539" s="41" t="str">
        <f>IF('PNW Barge Rate'!I564&lt;&gt;"",'PNW Barge Rate'!I564,"")</f>
        <v/>
      </c>
      <c r="J539" s="41" t="str">
        <f>IF('PNW Barge Rate'!J564&lt;&gt;"",'PNW Barge Rate'!J564,"")</f>
        <v/>
      </c>
      <c r="K539" s="41" t="str">
        <f>IF('PNW Barge Rate'!K564&lt;&gt;"",'PNW Barge Rate'!K564,"")</f>
        <v/>
      </c>
      <c r="L539" s="41" t="str">
        <f>IF('PNW Barge Rate'!L564&lt;&gt;"",'PNW Barge Rate'!L564,"")</f>
        <v/>
      </c>
      <c r="M539" s="41" t="str">
        <f>IF('PNW Barge Rate'!N564&lt;&gt;"",'PNW Barge Rate'!N564,"")</f>
        <v/>
      </c>
    </row>
    <row r="540" spans="1:13" x14ac:dyDescent="0.3">
      <c r="A540" s="3" t="str">
        <f>IF('PNW Barge Rate'!A565 &lt;&gt;"",'PNW Barge Rate'!A565,"")</f>
        <v/>
      </c>
      <c r="B540" s="41" t="str">
        <f>IF('PNW Barge Rate'!B565 &lt;&gt;"", 'PNW Barge Rate'!B565,"")</f>
        <v/>
      </c>
      <c r="C540" s="41" t="str">
        <f>IF('PNW Barge Rate'!C565&lt;&gt;"",'PNW Barge Rate'!C565,"")</f>
        <v/>
      </c>
      <c r="D540" s="41" t="str">
        <f>IF('PNW Barge Rate'!D565&lt;&gt;"",'PNW Barge Rate'!D565,"")</f>
        <v/>
      </c>
      <c r="E540" s="41" t="str">
        <f>IF('PNW Barge Rate'!E565&lt;&gt;"",'PNW Barge Rate'!E565,"")</f>
        <v/>
      </c>
      <c r="F540" s="41" t="str">
        <f>IF('PNW Barge Rate'!F565&lt;&gt;"",'PNW Barge Rate'!F565,"")</f>
        <v/>
      </c>
      <c r="G540" s="41" t="str">
        <f>IF('PNW Barge Rate'!G565&lt;&gt;"",'PNW Barge Rate'!G565,"")</f>
        <v/>
      </c>
      <c r="H540" s="41" t="str">
        <f>IF('PNW Barge Rate'!H565&lt;&gt;"",'PNW Barge Rate'!H565,"")</f>
        <v/>
      </c>
      <c r="I540" s="41" t="str">
        <f>IF('PNW Barge Rate'!I565&lt;&gt;"",'PNW Barge Rate'!I565,"")</f>
        <v/>
      </c>
      <c r="J540" s="41" t="str">
        <f>IF('PNW Barge Rate'!J565&lt;&gt;"",'PNW Barge Rate'!J565,"")</f>
        <v/>
      </c>
      <c r="K540" s="41" t="str">
        <f>IF('PNW Barge Rate'!K565&lt;&gt;"",'PNW Barge Rate'!K565,"")</f>
        <v/>
      </c>
      <c r="L540" s="41" t="str">
        <f>IF('PNW Barge Rate'!L565&lt;&gt;"",'PNW Barge Rate'!L565,"")</f>
        <v/>
      </c>
      <c r="M540" s="41" t="str">
        <f>IF('PNW Barge Rate'!N565&lt;&gt;"",'PNW Barge Rate'!N565,"")</f>
        <v/>
      </c>
    </row>
    <row r="541" spans="1:13" x14ac:dyDescent="0.3">
      <c r="A541" s="3" t="str">
        <f>IF('PNW Barge Rate'!A566 &lt;&gt;"",'PNW Barge Rate'!A566,"")</f>
        <v/>
      </c>
      <c r="B541" s="41" t="str">
        <f>IF('PNW Barge Rate'!B566 &lt;&gt;"", 'PNW Barge Rate'!B566,"")</f>
        <v/>
      </c>
      <c r="C541" s="41" t="str">
        <f>IF('PNW Barge Rate'!C566&lt;&gt;"",'PNW Barge Rate'!C566,"")</f>
        <v/>
      </c>
      <c r="D541" s="41" t="str">
        <f>IF('PNW Barge Rate'!D566&lt;&gt;"",'PNW Barge Rate'!D566,"")</f>
        <v/>
      </c>
      <c r="E541" s="41" t="str">
        <f>IF('PNW Barge Rate'!E566&lt;&gt;"",'PNW Barge Rate'!E566,"")</f>
        <v/>
      </c>
      <c r="F541" s="41" t="str">
        <f>IF('PNW Barge Rate'!F566&lt;&gt;"",'PNW Barge Rate'!F566,"")</f>
        <v/>
      </c>
      <c r="G541" s="41" t="str">
        <f>IF('PNW Barge Rate'!G566&lt;&gt;"",'PNW Barge Rate'!G566,"")</f>
        <v/>
      </c>
      <c r="H541" s="41" t="str">
        <f>IF('PNW Barge Rate'!H566&lt;&gt;"",'PNW Barge Rate'!H566,"")</f>
        <v/>
      </c>
      <c r="I541" s="41" t="str">
        <f>IF('PNW Barge Rate'!I566&lt;&gt;"",'PNW Barge Rate'!I566,"")</f>
        <v/>
      </c>
      <c r="J541" s="41" t="str">
        <f>IF('PNW Barge Rate'!J566&lt;&gt;"",'PNW Barge Rate'!J566,"")</f>
        <v/>
      </c>
      <c r="K541" s="41" t="str">
        <f>IF('PNW Barge Rate'!K566&lt;&gt;"",'PNW Barge Rate'!K566,"")</f>
        <v/>
      </c>
      <c r="L541" s="41" t="str">
        <f>IF('PNW Barge Rate'!L566&lt;&gt;"",'PNW Barge Rate'!L566,"")</f>
        <v/>
      </c>
      <c r="M541" s="41" t="str">
        <f>IF('PNW Barge Rate'!N566&lt;&gt;"",'PNW Barge Rate'!N566,"")</f>
        <v/>
      </c>
    </row>
    <row r="542" spans="1:13" x14ac:dyDescent="0.3">
      <c r="A542" s="3" t="str">
        <f>IF('PNW Barge Rate'!A567 &lt;&gt;"",'PNW Barge Rate'!A567,"")</f>
        <v/>
      </c>
      <c r="B542" s="41" t="str">
        <f>IF('PNW Barge Rate'!B567 &lt;&gt;"", 'PNW Barge Rate'!B567,"")</f>
        <v/>
      </c>
      <c r="C542" s="41" t="str">
        <f>IF('PNW Barge Rate'!C567&lt;&gt;"",'PNW Barge Rate'!C567,"")</f>
        <v/>
      </c>
      <c r="D542" s="41" t="str">
        <f>IF('PNW Barge Rate'!D567&lt;&gt;"",'PNW Barge Rate'!D567,"")</f>
        <v/>
      </c>
      <c r="E542" s="41" t="str">
        <f>IF('PNW Barge Rate'!E567&lt;&gt;"",'PNW Barge Rate'!E567,"")</f>
        <v/>
      </c>
      <c r="F542" s="41" t="str">
        <f>IF('PNW Barge Rate'!F567&lt;&gt;"",'PNW Barge Rate'!F567,"")</f>
        <v/>
      </c>
      <c r="G542" s="41" t="str">
        <f>IF('PNW Barge Rate'!G567&lt;&gt;"",'PNW Barge Rate'!G567,"")</f>
        <v/>
      </c>
      <c r="H542" s="41" t="str">
        <f>IF('PNW Barge Rate'!H567&lt;&gt;"",'PNW Barge Rate'!H567,"")</f>
        <v/>
      </c>
      <c r="I542" s="41" t="str">
        <f>IF('PNW Barge Rate'!I567&lt;&gt;"",'PNW Barge Rate'!I567,"")</f>
        <v/>
      </c>
      <c r="J542" s="41" t="str">
        <f>IF('PNW Barge Rate'!J567&lt;&gt;"",'PNW Barge Rate'!J567,"")</f>
        <v/>
      </c>
      <c r="K542" s="41" t="str">
        <f>IF('PNW Barge Rate'!K567&lt;&gt;"",'PNW Barge Rate'!K567,"")</f>
        <v/>
      </c>
      <c r="L542" s="41" t="str">
        <f>IF('PNW Barge Rate'!L567&lt;&gt;"",'PNW Barge Rate'!L567,"")</f>
        <v/>
      </c>
      <c r="M542" s="41" t="str">
        <f>IF('PNW Barge Rate'!N567&lt;&gt;"",'PNW Barge Rate'!N567,"")</f>
        <v/>
      </c>
    </row>
    <row r="543" spans="1:13" x14ac:dyDescent="0.3">
      <c r="A543" s="3" t="str">
        <f>IF('PNW Barge Rate'!A568 &lt;&gt;"",'PNW Barge Rate'!A568,"")</f>
        <v/>
      </c>
      <c r="B543" s="41" t="str">
        <f>IF('PNW Barge Rate'!B568 &lt;&gt;"", 'PNW Barge Rate'!B568,"")</f>
        <v/>
      </c>
      <c r="C543" s="41" t="str">
        <f>IF('PNW Barge Rate'!C568&lt;&gt;"",'PNW Barge Rate'!C568,"")</f>
        <v/>
      </c>
      <c r="D543" s="41" t="str">
        <f>IF('PNW Barge Rate'!D568&lt;&gt;"",'PNW Barge Rate'!D568,"")</f>
        <v/>
      </c>
      <c r="E543" s="41" t="str">
        <f>IF('PNW Barge Rate'!E568&lt;&gt;"",'PNW Barge Rate'!E568,"")</f>
        <v/>
      </c>
      <c r="F543" s="41" t="str">
        <f>IF('PNW Barge Rate'!F568&lt;&gt;"",'PNW Barge Rate'!F568,"")</f>
        <v/>
      </c>
      <c r="G543" s="41" t="str">
        <f>IF('PNW Barge Rate'!G568&lt;&gt;"",'PNW Barge Rate'!G568,"")</f>
        <v/>
      </c>
      <c r="H543" s="41" t="str">
        <f>IF('PNW Barge Rate'!H568&lt;&gt;"",'PNW Barge Rate'!H568,"")</f>
        <v/>
      </c>
      <c r="I543" s="41" t="str">
        <f>IF('PNW Barge Rate'!I568&lt;&gt;"",'PNW Barge Rate'!I568,"")</f>
        <v/>
      </c>
      <c r="J543" s="41" t="str">
        <f>IF('PNW Barge Rate'!J568&lt;&gt;"",'PNW Barge Rate'!J568,"")</f>
        <v/>
      </c>
      <c r="K543" s="41" t="str">
        <f>IF('PNW Barge Rate'!K568&lt;&gt;"",'PNW Barge Rate'!K568,"")</f>
        <v/>
      </c>
      <c r="L543" s="41" t="str">
        <f>IF('PNW Barge Rate'!L568&lt;&gt;"",'PNW Barge Rate'!L568,"")</f>
        <v/>
      </c>
      <c r="M543" s="41" t="str">
        <f>IF('PNW Barge Rate'!N568&lt;&gt;"",'PNW Barge Rate'!N568,"")</f>
        <v/>
      </c>
    </row>
    <row r="544" spans="1:13" x14ac:dyDescent="0.3">
      <c r="A544" s="3" t="str">
        <f>IF('PNW Barge Rate'!A569 &lt;&gt;"",'PNW Barge Rate'!A569,"")</f>
        <v/>
      </c>
      <c r="B544" s="41" t="str">
        <f>IF('PNW Barge Rate'!B569 &lt;&gt;"", 'PNW Barge Rate'!B569,"")</f>
        <v/>
      </c>
      <c r="C544" s="41" t="str">
        <f>IF('PNW Barge Rate'!C569&lt;&gt;"",'PNW Barge Rate'!C569,"")</f>
        <v/>
      </c>
      <c r="D544" s="41" t="str">
        <f>IF('PNW Barge Rate'!D569&lt;&gt;"",'PNW Barge Rate'!D569,"")</f>
        <v/>
      </c>
      <c r="E544" s="41" t="str">
        <f>IF('PNW Barge Rate'!E569&lt;&gt;"",'PNW Barge Rate'!E569,"")</f>
        <v/>
      </c>
      <c r="F544" s="41" t="str">
        <f>IF('PNW Barge Rate'!F569&lt;&gt;"",'PNW Barge Rate'!F569,"")</f>
        <v/>
      </c>
      <c r="G544" s="41" t="str">
        <f>IF('PNW Barge Rate'!G569&lt;&gt;"",'PNW Barge Rate'!G569,"")</f>
        <v/>
      </c>
      <c r="H544" s="41" t="str">
        <f>IF('PNW Barge Rate'!H569&lt;&gt;"",'PNW Barge Rate'!H569,"")</f>
        <v/>
      </c>
      <c r="I544" s="41" t="str">
        <f>IF('PNW Barge Rate'!I569&lt;&gt;"",'PNW Barge Rate'!I569,"")</f>
        <v/>
      </c>
      <c r="J544" s="41" t="str">
        <f>IF('PNW Barge Rate'!J569&lt;&gt;"",'PNW Barge Rate'!J569,"")</f>
        <v/>
      </c>
      <c r="K544" s="41" t="str">
        <f>IF('PNW Barge Rate'!K569&lt;&gt;"",'PNW Barge Rate'!K569,"")</f>
        <v/>
      </c>
      <c r="L544" s="41" t="str">
        <f>IF('PNW Barge Rate'!L569&lt;&gt;"",'PNW Barge Rate'!L569,"")</f>
        <v/>
      </c>
      <c r="M544" s="41" t="str">
        <f>IF('PNW Barge Rate'!N569&lt;&gt;"",'PNW Barge Rate'!N569,"")</f>
        <v/>
      </c>
    </row>
    <row r="545" spans="1:13" x14ac:dyDescent="0.3">
      <c r="A545" s="3" t="str">
        <f>IF('PNW Barge Rate'!A570 &lt;&gt;"",'PNW Barge Rate'!A570,"")</f>
        <v/>
      </c>
      <c r="B545" s="41" t="str">
        <f>IF('PNW Barge Rate'!B570 &lt;&gt;"", 'PNW Barge Rate'!B570,"")</f>
        <v/>
      </c>
      <c r="C545" s="41" t="str">
        <f>IF('PNW Barge Rate'!C570&lt;&gt;"",'PNW Barge Rate'!C570,"")</f>
        <v/>
      </c>
      <c r="D545" s="41" t="str">
        <f>IF('PNW Barge Rate'!D570&lt;&gt;"",'PNW Barge Rate'!D570,"")</f>
        <v/>
      </c>
      <c r="E545" s="41" t="str">
        <f>IF('PNW Barge Rate'!E570&lt;&gt;"",'PNW Barge Rate'!E570,"")</f>
        <v/>
      </c>
      <c r="F545" s="41" t="str">
        <f>IF('PNW Barge Rate'!F570&lt;&gt;"",'PNW Barge Rate'!F570,"")</f>
        <v/>
      </c>
      <c r="G545" s="41" t="str">
        <f>IF('PNW Barge Rate'!G570&lt;&gt;"",'PNW Barge Rate'!G570,"")</f>
        <v/>
      </c>
      <c r="H545" s="41" t="str">
        <f>IF('PNW Barge Rate'!H570&lt;&gt;"",'PNW Barge Rate'!H570,"")</f>
        <v/>
      </c>
      <c r="I545" s="41" t="str">
        <f>IF('PNW Barge Rate'!I570&lt;&gt;"",'PNW Barge Rate'!I570,"")</f>
        <v/>
      </c>
      <c r="J545" s="41" t="str">
        <f>IF('PNW Barge Rate'!J570&lt;&gt;"",'PNW Barge Rate'!J570,"")</f>
        <v/>
      </c>
      <c r="K545" s="41" t="str">
        <f>IF('PNW Barge Rate'!K570&lt;&gt;"",'PNW Barge Rate'!K570,"")</f>
        <v/>
      </c>
      <c r="L545" s="41" t="str">
        <f>IF('PNW Barge Rate'!L570&lt;&gt;"",'PNW Barge Rate'!L570,"")</f>
        <v/>
      </c>
      <c r="M545" s="41" t="str">
        <f>IF('PNW Barge Rate'!N570&lt;&gt;"",'PNW Barge Rate'!N570,"")</f>
        <v/>
      </c>
    </row>
    <row r="546" spans="1:13" x14ac:dyDescent="0.3">
      <c r="A546" s="3" t="str">
        <f>IF('PNW Barge Rate'!A571 &lt;&gt;"",'PNW Barge Rate'!A571,"")</f>
        <v/>
      </c>
      <c r="B546" s="41" t="str">
        <f>IF('PNW Barge Rate'!B571 &lt;&gt;"", 'PNW Barge Rate'!B571,"")</f>
        <v/>
      </c>
      <c r="C546" s="41" t="str">
        <f>IF('PNW Barge Rate'!C571&lt;&gt;"",'PNW Barge Rate'!C571,"")</f>
        <v/>
      </c>
      <c r="D546" s="41" t="str">
        <f>IF('PNW Barge Rate'!D571&lt;&gt;"",'PNW Barge Rate'!D571,"")</f>
        <v/>
      </c>
      <c r="E546" s="41" t="str">
        <f>IF('PNW Barge Rate'!E571&lt;&gt;"",'PNW Barge Rate'!E571,"")</f>
        <v/>
      </c>
      <c r="F546" s="41" t="str">
        <f>IF('PNW Barge Rate'!F571&lt;&gt;"",'PNW Barge Rate'!F571,"")</f>
        <v/>
      </c>
      <c r="G546" s="41" t="str">
        <f>IF('PNW Barge Rate'!G571&lt;&gt;"",'PNW Barge Rate'!G571,"")</f>
        <v/>
      </c>
      <c r="H546" s="41" t="str">
        <f>IF('PNW Barge Rate'!H571&lt;&gt;"",'PNW Barge Rate'!H571,"")</f>
        <v/>
      </c>
      <c r="I546" s="41" t="str">
        <f>IF('PNW Barge Rate'!I571&lt;&gt;"",'PNW Barge Rate'!I571,"")</f>
        <v/>
      </c>
      <c r="J546" s="41" t="str">
        <f>IF('PNW Barge Rate'!J571&lt;&gt;"",'PNW Barge Rate'!J571,"")</f>
        <v/>
      </c>
      <c r="K546" s="41" t="str">
        <f>IF('PNW Barge Rate'!K571&lt;&gt;"",'PNW Barge Rate'!K571,"")</f>
        <v/>
      </c>
      <c r="L546" s="41" t="str">
        <f>IF('PNW Barge Rate'!L571&lt;&gt;"",'PNW Barge Rate'!L571,"")</f>
        <v/>
      </c>
      <c r="M546" s="41" t="str">
        <f>IF('PNW Barge Rate'!N571&lt;&gt;"",'PNW Barge Rate'!N571,"")</f>
        <v/>
      </c>
    </row>
    <row r="547" spans="1:13" x14ac:dyDescent="0.3">
      <c r="A547" s="3" t="str">
        <f>IF('PNW Barge Rate'!A572 &lt;&gt;"",'PNW Barge Rate'!A572,"")</f>
        <v/>
      </c>
      <c r="B547" s="41" t="str">
        <f>IF('PNW Barge Rate'!B572 &lt;&gt;"", 'PNW Barge Rate'!B572,"")</f>
        <v/>
      </c>
      <c r="C547" s="41" t="str">
        <f>IF('PNW Barge Rate'!C572&lt;&gt;"",'PNW Barge Rate'!C572,"")</f>
        <v/>
      </c>
      <c r="D547" s="41" t="str">
        <f>IF('PNW Barge Rate'!D572&lt;&gt;"",'PNW Barge Rate'!D572,"")</f>
        <v/>
      </c>
      <c r="E547" s="41" t="str">
        <f>IF('PNW Barge Rate'!E572&lt;&gt;"",'PNW Barge Rate'!E572,"")</f>
        <v/>
      </c>
      <c r="F547" s="41" t="str">
        <f>IF('PNW Barge Rate'!F572&lt;&gt;"",'PNW Barge Rate'!F572,"")</f>
        <v/>
      </c>
      <c r="G547" s="41" t="str">
        <f>IF('PNW Barge Rate'!G572&lt;&gt;"",'PNW Barge Rate'!G572,"")</f>
        <v/>
      </c>
      <c r="H547" s="41" t="str">
        <f>IF('PNW Barge Rate'!H572&lt;&gt;"",'PNW Barge Rate'!H572,"")</f>
        <v/>
      </c>
      <c r="I547" s="41" t="str">
        <f>IF('PNW Barge Rate'!I572&lt;&gt;"",'PNW Barge Rate'!I572,"")</f>
        <v/>
      </c>
      <c r="J547" s="41" t="str">
        <f>IF('PNW Barge Rate'!J572&lt;&gt;"",'PNW Barge Rate'!J572,"")</f>
        <v/>
      </c>
      <c r="K547" s="41" t="str">
        <f>IF('PNW Barge Rate'!K572&lt;&gt;"",'PNW Barge Rate'!K572,"")</f>
        <v/>
      </c>
      <c r="L547" s="41" t="str">
        <f>IF('PNW Barge Rate'!L572&lt;&gt;"",'PNW Barge Rate'!L572,"")</f>
        <v/>
      </c>
      <c r="M547" s="41" t="str">
        <f>IF('PNW Barge Rate'!N572&lt;&gt;"",'PNW Barge Rate'!N572,"")</f>
        <v/>
      </c>
    </row>
    <row r="548" spans="1:13" x14ac:dyDescent="0.3">
      <c r="A548" s="3" t="str">
        <f>IF('PNW Barge Rate'!A573 &lt;&gt;"",'PNW Barge Rate'!A573,"")</f>
        <v/>
      </c>
      <c r="B548" s="41" t="str">
        <f>IF('PNW Barge Rate'!B573 &lt;&gt;"", 'PNW Barge Rate'!B573,"")</f>
        <v/>
      </c>
      <c r="C548" s="41" t="str">
        <f>IF('PNW Barge Rate'!C573&lt;&gt;"",'PNW Barge Rate'!C573,"")</f>
        <v/>
      </c>
      <c r="D548" s="41" t="str">
        <f>IF('PNW Barge Rate'!D573&lt;&gt;"",'PNW Barge Rate'!D573,"")</f>
        <v/>
      </c>
      <c r="E548" s="41" t="str">
        <f>IF('PNW Barge Rate'!E573&lt;&gt;"",'PNW Barge Rate'!E573,"")</f>
        <v/>
      </c>
      <c r="F548" s="41" t="str">
        <f>IF('PNW Barge Rate'!F573&lt;&gt;"",'PNW Barge Rate'!F573,"")</f>
        <v/>
      </c>
      <c r="G548" s="41" t="str">
        <f>IF('PNW Barge Rate'!G573&lt;&gt;"",'PNW Barge Rate'!G573,"")</f>
        <v/>
      </c>
      <c r="H548" s="41" t="str">
        <f>IF('PNW Barge Rate'!H573&lt;&gt;"",'PNW Barge Rate'!H573,"")</f>
        <v/>
      </c>
      <c r="I548" s="41" t="str">
        <f>IF('PNW Barge Rate'!I573&lt;&gt;"",'PNW Barge Rate'!I573,"")</f>
        <v/>
      </c>
      <c r="J548" s="41" t="str">
        <f>IF('PNW Barge Rate'!J573&lt;&gt;"",'PNW Barge Rate'!J573,"")</f>
        <v/>
      </c>
      <c r="K548" s="41" t="str">
        <f>IF('PNW Barge Rate'!K573&lt;&gt;"",'PNW Barge Rate'!K573,"")</f>
        <v/>
      </c>
      <c r="L548" s="41" t="str">
        <f>IF('PNW Barge Rate'!L573&lt;&gt;"",'PNW Barge Rate'!L573,"")</f>
        <v/>
      </c>
      <c r="M548" s="41" t="str">
        <f>IF('PNW Barge Rate'!N573&lt;&gt;"",'PNW Barge Rate'!N573,"")</f>
        <v/>
      </c>
    </row>
    <row r="549" spans="1:13" x14ac:dyDescent="0.3">
      <c r="A549" s="3" t="str">
        <f>IF('PNW Barge Rate'!A574 &lt;&gt;"",'PNW Barge Rate'!A574,"")</f>
        <v/>
      </c>
      <c r="B549" s="41" t="str">
        <f>IF('PNW Barge Rate'!B574 &lt;&gt;"", 'PNW Barge Rate'!B574,"")</f>
        <v/>
      </c>
      <c r="C549" s="41" t="str">
        <f>IF('PNW Barge Rate'!C574&lt;&gt;"",'PNW Barge Rate'!C574,"")</f>
        <v/>
      </c>
      <c r="D549" s="41" t="str">
        <f>IF('PNW Barge Rate'!D574&lt;&gt;"",'PNW Barge Rate'!D574,"")</f>
        <v/>
      </c>
      <c r="E549" s="41" t="str">
        <f>IF('PNW Barge Rate'!E574&lt;&gt;"",'PNW Barge Rate'!E574,"")</f>
        <v/>
      </c>
      <c r="F549" s="41" t="str">
        <f>IF('PNW Barge Rate'!F574&lt;&gt;"",'PNW Barge Rate'!F574,"")</f>
        <v/>
      </c>
      <c r="G549" s="41" t="str">
        <f>IF('PNW Barge Rate'!G574&lt;&gt;"",'PNW Barge Rate'!G574,"")</f>
        <v/>
      </c>
      <c r="H549" s="41" t="str">
        <f>IF('PNW Barge Rate'!H574&lt;&gt;"",'PNW Barge Rate'!H574,"")</f>
        <v/>
      </c>
      <c r="I549" s="41" t="str">
        <f>IF('PNW Barge Rate'!I574&lt;&gt;"",'PNW Barge Rate'!I574,"")</f>
        <v/>
      </c>
      <c r="J549" s="41" t="str">
        <f>IF('PNW Barge Rate'!J574&lt;&gt;"",'PNW Barge Rate'!J574,"")</f>
        <v/>
      </c>
      <c r="K549" s="41" t="str">
        <f>IF('PNW Barge Rate'!K574&lt;&gt;"",'PNW Barge Rate'!K574,"")</f>
        <v/>
      </c>
      <c r="L549" s="41" t="str">
        <f>IF('PNW Barge Rate'!L574&lt;&gt;"",'PNW Barge Rate'!L574,"")</f>
        <v/>
      </c>
      <c r="M549" s="41" t="str">
        <f>IF('PNW Barge Rate'!N574&lt;&gt;"",'PNW Barge Rate'!N574,"")</f>
        <v/>
      </c>
    </row>
    <row r="550" spans="1:13" x14ac:dyDescent="0.3">
      <c r="A550" s="3" t="str">
        <f>IF('PNW Barge Rate'!A575 &lt;&gt;"",'PNW Barge Rate'!A575,"")</f>
        <v/>
      </c>
      <c r="B550" s="41" t="str">
        <f>IF('PNW Barge Rate'!B575 &lt;&gt;"", 'PNW Barge Rate'!B575,"")</f>
        <v/>
      </c>
      <c r="C550" s="41" t="str">
        <f>IF('PNW Barge Rate'!C575&lt;&gt;"",'PNW Barge Rate'!C575,"")</f>
        <v/>
      </c>
      <c r="D550" s="41" t="str">
        <f>IF('PNW Barge Rate'!D575&lt;&gt;"",'PNW Barge Rate'!D575,"")</f>
        <v/>
      </c>
      <c r="E550" s="41" t="str">
        <f>IF('PNW Barge Rate'!E575&lt;&gt;"",'PNW Barge Rate'!E575,"")</f>
        <v/>
      </c>
      <c r="F550" s="41" t="str">
        <f>IF('PNW Barge Rate'!F575&lt;&gt;"",'PNW Barge Rate'!F575,"")</f>
        <v/>
      </c>
      <c r="G550" s="41" t="str">
        <f>IF('PNW Barge Rate'!G575&lt;&gt;"",'PNW Barge Rate'!G575,"")</f>
        <v/>
      </c>
      <c r="H550" s="41" t="str">
        <f>IF('PNW Barge Rate'!H575&lt;&gt;"",'PNW Barge Rate'!H575,"")</f>
        <v/>
      </c>
      <c r="I550" s="41" t="str">
        <f>IF('PNW Barge Rate'!I575&lt;&gt;"",'PNW Barge Rate'!I575,"")</f>
        <v/>
      </c>
      <c r="J550" s="41" t="str">
        <f>IF('PNW Barge Rate'!J575&lt;&gt;"",'PNW Barge Rate'!J575,"")</f>
        <v/>
      </c>
      <c r="K550" s="41" t="str">
        <f>IF('PNW Barge Rate'!K575&lt;&gt;"",'PNW Barge Rate'!K575,"")</f>
        <v/>
      </c>
      <c r="L550" s="41" t="str">
        <f>IF('PNW Barge Rate'!L575&lt;&gt;"",'PNW Barge Rate'!L575,"")</f>
        <v/>
      </c>
      <c r="M550" s="41" t="str">
        <f>IF('PNW Barge Rate'!N575&lt;&gt;"",'PNW Barge Rate'!N575,"")</f>
        <v/>
      </c>
    </row>
    <row r="551" spans="1:13" x14ac:dyDescent="0.3">
      <c r="A551" s="3" t="str">
        <f>IF('PNW Barge Rate'!A576 &lt;&gt;"",'PNW Barge Rate'!A576,"")</f>
        <v/>
      </c>
      <c r="B551" s="41" t="str">
        <f>IF('PNW Barge Rate'!B576 &lt;&gt;"", 'PNW Barge Rate'!B576,"")</f>
        <v/>
      </c>
      <c r="C551" s="41" t="str">
        <f>IF('PNW Barge Rate'!C576&lt;&gt;"",'PNW Barge Rate'!C576,"")</f>
        <v/>
      </c>
      <c r="D551" s="41" t="str">
        <f>IF('PNW Barge Rate'!D576&lt;&gt;"",'PNW Barge Rate'!D576,"")</f>
        <v/>
      </c>
      <c r="E551" s="41" t="str">
        <f>IF('PNW Barge Rate'!E576&lt;&gt;"",'PNW Barge Rate'!E576,"")</f>
        <v/>
      </c>
      <c r="F551" s="41" t="str">
        <f>IF('PNW Barge Rate'!F576&lt;&gt;"",'PNW Barge Rate'!F576,"")</f>
        <v/>
      </c>
      <c r="G551" s="41" t="str">
        <f>IF('PNW Barge Rate'!G576&lt;&gt;"",'PNW Barge Rate'!G576,"")</f>
        <v/>
      </c>
      <c r="H551" s="41" t="str">
        <f>IF('PNW Barge Rate'!H576&lt;&gt;"",'PNW Barge Rate'!H576,"")</f>
        <v/>
      </c>
      <c r="I551" s="41" t="str">
        <f>IF('PNW Barge Rate'!I576&lt;&gt;"",'PNW Barge Rate'!I576,"")</f>
        <v/>
      </c>
      <c r="J551" s="41" t="str">
        <f>IF('PNW Barge Rate'!J576&lt;&gt;"",'PNW Barge Rate'!J576,"")</f>
        <v/>
      </c>
      <c r="K551" s="41" t="str">
        <f>IF('PNW Barge Rate'!K576&lt;&gt;"",'PNW Barge Rate'!K576,"")</f>
        <v/>
      </c>
      <c r="L551" s="41" t="str">
        <f>IF('PNW Barge Rate'!L576&lt;&gt;"",'PNW Barge Rate'!L576,"")</f>
        <v/>
      </c>
      <c r="M551" s="41" t="str">
        <f>IF('PNW Barge Rate'!N576&lt;&gt;"",'PNW Barge Rate'!N576,"")</f>
        <v/>
      </c>
    </row>
    <row r="552" spans="1:13" x14ac:dyDescent="0.3">
      <c r="A552" s="3" t="str">
        <f>IF('PNW Barge Rate'!A577 &lt;&gt;"",'PNW Barge Rate'!A577,"")</f>
        <v/>
      </c>
      <c r="B552" s="41" t="str">
        <f>IF('PNW Barge Rate'!B577 &lt;&gt;"", 'PNW Barge Rate'!B577,"")</f>
        <v/>
      </c>
      <c r="C552" s="41" t="str">
        <f>IF('PNW Barge Rate'!C577&lt;&gt;"",'PNW Barge Rate'!C577,"")</f>
        <v/>
      </c>
      <c r="D552" s="41" t="str">
        <f>IF('PNW Barge Rate'!D577&lt;&gt;"",'PNW Barge Rate'!D577,"")</f>
        <v/>
      </c>
      <c r="E552" s="41" t="str">
        <f>IF('PNW Barge Rate'!E577&lt;&gt;"",'PNW Barge Rate'!E577,"")</f>
        <v/>
      </c>
      <c r="F552" s="41" t="str">
        <f>IF('PNW Barge Rate'!F577&lt;&gt;"",'PNW Barge Rate'!F577,"")</f>
        <v/>
      </c>
      <c r="G552" s="41" t="str">
        <f>IF('PNW Barge Rate'!G577&lt;&gt;"",'PNW Barge Rate'!G577,"")</f>
        <v/>
      </c>
      <c r="H552" s="41" t="str">
        <f>IF('PNW Barge Rate'!H577&lt;&gt;"",'PNW Barge Rate'!H577,"")</f>
        <v/>
      </c>
      <c r="I552" s="41" t="str">
        <f>IF('PNW Barge Rate'!I577&lt;&gt;"",'PNW Barge Rate'!I577,"")</f>
        <v/>
      </c>
      <c r="J552" s="41" t="str">
        <f>IF('PNW Barge Rate'!J577&lt;&gt;"",'PNW Barge Rate'!J577,"")</f>
        <v/>
      </c>
      <c r="K552" s="41" t="str">
        <f>IF('PNW Barge Rate'!K577&lt;&gt;"",'PNW Barge Rate'!K577,"")</f>
        <v/>
      </c>
      <c r="L552" s="41" t="str">
        <f>IF('PNW Barge Rate'!L577&lt;&gt;"",'PNW Barge Rate'!L577,"")</f>
        <v/>
      </c>
      <c r="M552" s="41" t="str">
        <f>IF('PNW Barge Rate'!N577&lt;&gt;"",'PNW Barge Rate'!N577,"")</f>
        <v/>
      </c>
    </row>
    <row r="553" spans="1:13" x14ac:dyDescent="0.3">
      <c r="A553" s="3" t="str">
        <f>IF('PNW Barge Rate'!A578 &lt;&gt;"",'PNW Barge Rate'!A578,"")</f>
        <v/>
      </c>
      <c r="B553" s="41" t="str">
        <f>IF('PNW Barge Rate'!B578 &lt;&gt;"", 'PNW Barge Rate'!B578,"")</f>
        <v/>
      </c>
      <c r="C553" s="41" t="str">
        <f>IF('PNW Barge Rate'!C578&lt;&gt;"",'PNW Barge Rate'!C578,"")</f>
        <v/>
      </c>
      <c r="D553" s="41" t="str">
        <f>IF('PNW Barge Rate'!D578&lt;&gt;"",'PNW Barge Rate'!D578,"")</f>
        <v/>
      </c>
      <c r="E553" s="41" t="str">
        <f>IF('PNW Barge Rate'!E578&lt;&gt;"",'PNW Barge Rate'!E578,"")</f>
        <v/>
      </c>
      <c r="F553" s="41" t="str">
        <f>IF('PNW Barge Rate'!F578&lt;&gt;"",'PNW Barge Rate'!F578,"")</f>
        <v/>
      </c>
      <c r="G553" s="41" t="str">
        <f>IF('PNW Barge Rate'!G578&lt;&gt;"",'PNW Barge Rate'!G578,"")</f>
        <v/>
      </c>
      <c r="H553" s="41" t="str">
        <f>IF('PNW Barge Rate'!H578&lt;&gt;"",'PNW Barge Rate'!H578,"")</f>
        <v/>
      </c>
      <c r="I553" s="41" t="str">
        <f>IF('PNW Barge Rate'!I578&lt;&gt;"",'PNW Barge Rate'!I578,"")</f>
        <v/>
      </c>
      <c r="J553" s="41" t="str">
        <f>IF('PNW Barge Rate'!J578&lt;&gt;"",'PNW Barge Rate'!J578,"")</f>
        <v/>
      </c>
      <c r="K553" s="41" t="str">
        <f>IF('PNW Barge Rate'!K578&lt;&gt;"",'PNW Barge Rate'!K578,"")</f>
        <v/>
      </c>
      <c r="L553" s="41" t="str">
        <f>IF('PNW Barge Rate'!L578&lt;&gt;"",'PNW Barge Rate'!L578,"")</f>
        <v/>
      </c>
      <c r="M553" s="41" t="str">
        <f>IF('PNW Barge Rate'!N578&lt;&gt;"",'PNW Barge Rate'!N578,"")</f>
        <v/>
      </c>
    </row>
    <row r="554" spans="1:13" x14ac:dyDescent="0.3">
      <c r="A554" s="3" t="str">
        <f>IF('PNW Barge Rate'!A579 &lt;&gt;"",'PNW Barge Rate'!A579,"")</f>
        <v/>
      </c>
      <c r="B554" s="41" t="str">
        <f>IF('PNW Barge Rate'!B579 &lt;&gt;"", 'PNW Barge Rate'!B579,"")</f>
        <v/>
      </c>
      <c r="C554" s="41" t="str">
        <f>IF('PNW Barge Rate'!C579&lt;&gt;"",'PNW Barge Rate'!C579,"")</f>
        <v/>
      </c>
      <c r="D554" s="41" t="str">
        <f>IF('PNW Barge Rate'!D579&lt;&gt;"",'PNW Barge Rate'!D579,"")</f>
        <v/>
      </c>
      <c r="E554" s="41" t="str">
        <f>IF('PNW Barge Rate'!E579&lt;&gt;"",'PNW Barge Rate'!E579,"")</f>
        <v/>
      </c>
      <c r="F554" s="41" t="str">
        <f>IF('PNW Barge Rate'!F579&lt;&gt;"",'PNW Barge Rate'!F579,"")</f>
        <v/>
      </c>
      <c r="G554" s="41" t="str">
        <f>IF('PNW Barge Rate'!G579&lt;&gt;"",'PNW Barge Rate'!G579,"")</f>
        <v/>
      </c>
      <c r="H554" s="41" t="str">
        <f>IF('PNW Barge Rate'!H579&lt;&gt;"",'PNW Barge Rate'!H579,"")</f>
        <v/>
      </c>
      <c r="I554" s="41" t="str">
        <f>IF('PNW Barge Rate'!I579&lt;&gt;"",'PNW Barge Rate'!I579,"")</f>
        <v/>
      </c>
      <c r="J554" s="41" t="str">
        <f>IF('PNW Barge Rate'!J579&lt;&gt;"",'PNW Barge Rate'!J579,"")</f>
        <v/>
      </c>
      <c r="K554" s="41" t="str">
        <f>IF('PNW Barge Rate'!K579&lt;&gt;"",'PNW Barge Rate'!K579,"")</f>
        <v/>
      </c>
      <c r="L554" s="41" t="str">
        <f>IF('PNW Barge Rate'!L579&lt;&gt;"",'PNW Barge Rate'!L579,"")</f>
        <v/>
      </c>
      <c r="M554" s="41" t="str">
        <f>IF('PNW Barge Rate'!N579&lt;&gt;"",'PNW Barge Rate'!N579,"")</f>
        <v/>
      </c>
    </row>
    <row r="555" spans="1:13" x14ac:dyDescent="0.3">
      <c r="A555" s="3" t="str">
        <f>IF('PNW Barge Rate'!A580 &lt;&gt;"",'PNW Barge Rate'!A580,"")</f>
        <v/>
      </c>
      <c r="B555" s="41" t="str">
        <f>IF('PNW Barge Rate'!B580 &lt;&gt;"", 'PNW Barge Rate'!B580,"")</f>
        <v/>
      </c>
      <c r="C555" s="41" t="str">
        <f>IF('PNW Barge Rate'!C580&lt;&gt;"",'PNW Barge Rate'!C580,"")</f>
        <v/>
      </c>
      <c r="D555" s="41" t="str">
        <f>IF('PNW Barge Rate'!D580&lt;&gt;"",'PNW Barge Rate'!D580,"")</f>
        <v/>
      </c>
      <c r="E555" s="41" t="str">
        <f>IF('PNW Barge Rate'!E580&lt;&gt;"",'PNW Barge Rate'!E580,"")</f>
        <v/>
      </c>
      <c r="F555" s="41" t="str">
        <f>IF('PNW Barge Rate'!F580&lt;&gt;"",'PNW Barge Rate'!F580,"")</f>
        <v/>
      </c>
      <c r="G555" s="41" t="str">
        <f>IF('PNW Barge Rate'!G580&lt;&gt;"",'PNW Barge Rate'!G580,"")</f>
        <v/>
      </c>
      <c r="H555" s="41" t="str">
        <f>IF('PNW Barge Rate'!H580&lt;&gt;"",'PNW Barge Rate'!H580,"")</f>
        <v/>
      </c>
      <c r="I555" s="41" t="str">
        <f>IF('PNW Barge Rate'!I580&lt;&gt;"",'PNW Barge Rate'!I580,"")</f>
        <v/>
      </c>
      <c r="J555" s="41" t="str">
        <f>IF('PNW Barge Rate'!J580&lt;&gt;"",'PNW Barge Rate'!J580,"")</f>
        <v/>
      </c>
      <c r="K555" s="41" t="str">
        <f>IF('PNW Barge Rate'!K580&lt;&gt;"",'PNW Barge Rate'!K580,"")</f>
        <v/>
      </c>
      <c r="L555" s="41" t="str">
        <f>IF('PNW Barge Rate'!L580&lt;&gt;"",'PNW Barge Rate'!L580,"")</f>
        <v/>
      </c>
      <c r="M555" s="41" t="str">
        <f>IF('PNW Barge Rate'!N580&lt;&gt;"",'PNW Barge Rate'!N580,"")</f>
        <v/>
      </c>
    </row>
    <row r="556" spans="1:13" x14ac:dyDescent="0.3">
      <c r="A556" s="3" t="str">
        <f>IF('PNW Barge Rate'!A581 &lt;&gt;"",'PNW Barge Rate'!A581,"")</f>
        <v/>
      </c>
      <c r="B556" s="41" t="str">
        <f>IF('PNW Barge Rate'!B581 &lt;&gt;"", 'PNW Barge Rate'!B581,"")</f>
        <v/>
      </c>
      <c r="C556" s="41" t="str">
        <f>IF('PNW Barge Rate'!C581&lt;&gt;"",'PNW Barge Rate'!C581,"")</f>
        <v/>
      </c>
      <c r="D556" s="41" t="str">
        <f>IF('PNW Barge Rate'!D581&lt;&gt;"",'PNW Barge Rate'!D581,"")</f>
        <v/>
      </c>
      <c r="E556" s="41" t="str">
        <f>IF('PNW Barge Rate'!E581&lt;&gt;"",'PNW Barge Rate'!E581,"")</f>
        <v/>
      </c>
      <c r="F556" s="41" t="str">
        <f>IF('PNW Barge Rate'!F581&lt;&gt;"",'PNW Barge Rate'!F581,"")</f>
        <v/>
      </c>
      <c r="G556" s="41" t="str">
        <f>IF('PNW Barge Rate'!G581&lt;&gt;"",'PNW Barge Rate'!G581,"")</f>
        <v/>
      </c>
      <c r="H556" s="41" t="str">
        <f>IF('PNW Barge Rate'!H581&lt;&gt;"",'PNW Barge Rate'!H581,"")</f>
        <v/>
      </c>
      <c r="I556" s="41" t="str">
        <f>IF('PNW Barge Rate'!I581&lt;&gt;"",'PNW Barge Rate'!I581,"")</f>
        <v/>
      </c>
      <c r="J556" s="41" t="str">
        <f>IF('PNW Barge Rate'!J581&lt;&gt;"",'PNW Barge Rate'!J581,"")</f>
        <v/>
      </c>
      <c r="K556" s="41" t="str">
        <f>IF('PNW Barge Rate'!K581&lt;&gt;"",'PNW Barge Rate'!K581,"")</f>
        <v/>
      </c>
      <c r="L556" s="41" t="str">
        <f>IF('PNW Barge Rate'!L581&lt;&gt;"",'PNW Barge Rate'!L581,"")</f>
        <v/>
      </c>
      <c r="M556" s="41" t="str">
        <f>IF('PNW Barge Rate'!N581&lt;&gt;"",'PNW Barge Rate'!N581,"")</f>
        <v/>
      </c>
    </row>
    <row r="557" spans="1:13" x14ac:dyDescent="0.3">
      <c r="A557" s="3" t="str">
        <f>IF('PNW Barge Rate'!A582 &lt;&gt;"",'PNW Barge Rate'!A582,"")</f>
        <v/>
      </c>
      <c r="B557" s="41" t="str">
        <f>IF('PNW Barge Rate'!B582 &lt;&gt;"", 'PNW Barge Rate'!B582,"")</f>
        <v/>
      </c>
      <c r="C557" s="41" t="str">
        <f>IF('PNW Barge Rate'!C582&lt;&gt;"",'PNW Barge Rate'!C582,"")</f>
        <v/>
      </c>
      <c r="D557" s="41" t="str">
        <f>IF('PNW Barge Rate'!D582&lt;&gt;"",'PNW Barge Rate'!D582,"")</f>
        <v/>
      </c>
      <c r="E557" s="41" t="str">
        <f>IF('PNW Barge Rate'!E582&lt;&gt;"",'PNW Barge Rate'!E582,"")</f>
        <v/>
      </c>
      <c r="F557" s="41" t="str">
        <f>IF('PNW Barge Rate'!F582&lt;&gt;"",'PNW Barge Rate'!F582,"")</f>
        <v/>
      </c>
      <c r="G557" s="41" t="str">
        <f>IF('PNW Barge Rate'!G582&lt;&gt;"",'PNW Barge Rate'!G582,"")</f>
        <v/>
      </c>
      <c r="H557" s="41" t="str">
        <f>IF('PNW Barge Rate'!H582&lt;&gt;"",'PNW Barge Rate'!H582,"")</f>
        <v/>
      </c>
      <c r="I557" s="41" t="str">
        <f>IF('PNW Barge Rate'!I582&lt;&gt;"",'PNW Barge Rate'!I582,"")</f>
        <v/>
      </c>
      <c r="J557" s="41" t="str">
        <f>IF('PNW Barge Rate'!J582&lt;&gt;"",'PNW Barge Rate'!J582,"")</f>
        <v/>
      </c>
      <c r="K557" s="41" t="str">
        <f>IF('PNW Barge Rate'!K582&lt;&gt;"",'PNW Barge Rate'!K582,"")</f>
        <v/>
      </c>
      <c r="L557" s="41" t="str">
        <f>IF('PNW Barge Rate'!L582&lt;&gt;"",'PNW Barge Rate'!L582,"")</f>
        <v/>
      </c>
      <c r="M557" s="41" t="str">
        <f>IF('PNW Barge Rate'!N582&lt;&gt;"",'PNW Barge Rate'!N582,"")</f>
        <v/>
      </c>
    </row>
    <row r="558" spans="1:13" x14ac:dyDescent="0.3">
      <c r="A558" s="3" t="str">
        <f>IF('PNW Barge Rate'!A583 &lt;&gt;"",'PNW Barge Rate'!A583,"")</f>
        <v/>
      </c>
      <c r="B558" s="41" t="str">
        <f>IF('PNW Barge Rate'!B583 &lt;&gt;"", 'PNW Barge Rate'!B583,"")</f>
        <v/>
      </c>
      <c r="C558" s="41" t="str">
        <f>IF('PNW Barge Rate'!C583&lt;&gt;"",'PNW Barge Rate'!C583,"")</f>
        <v/>
      </c>
      <c r="D558" s="41" t="str">
        <f>IF('PNW Barge Rate'!D583&lt;&gt;"",'PNW Barge Rate'!D583,"")</f>
        <v/>
      </c>
      <c r="E558" s="41" t="str">
        <f>IF('PNW Barge Rate'!E583&lt;&gt;"",'PNW Barge Rate'!E583,"")</f>
        <v/>
      </c>
      <c r="F558" s="41" t="str">
        <f>IF('PNW Barge Rate'!F583&lt;&gt;"",'PNW Barge Rate'!F583,"")</f>
        <v/>
      </c>
      <c r="G558" s="41" t="str">
        <f>IF('PNW Barge Rate'!G583&lt;&gt;"",'PNW Barge Rate'!G583,"")</f>
        <v/>
      </c>
      <c r="H558" s="41" t="str">
        <f>IF('PNW Barge Rate'!H583&lt;&gt;"",'PNW Barge Rate'!H583,"")</f>
        <v/>
      </c>
      <c r="I558" s="41" t="str">
        <f>IF('PNW Barge Rate'!I583&lt;&gt;"",'PNW Barge Rate'!I583,"")</f>
        <v/>
      </c>
      <c r="J558" s="41" t="str">
        <f>IF('PNW Barge Rate'!J583&lt;&gt;"",'PNW Barge Rate'!J583,"")</f>
        <v/>
      </c>
      <c r="K558" s="41" t="str">
        <f>IF('PNW Barge Rate'!K583&lt;&gt;"",'PNW Barge Rate'!K583,"")</f>
        <v/>
      </c>
      <c r="L558" s="41" t="str">
        <f>IF('PNW Barge Rate'!L583&lt;&gt;"",'PNW Barge Rate'!L583,"")</f>
        <v/>
      </c>
      <c r="M558" s="41" t="str">
        <f>IF('PNW Barge Rate'!N583&lt;&gt;"",'PNW Barge Rate'!N583,"")</f>
        <v/>
      </c>
    </row>
    <row r="559" spans="1:13" x14ac:dyDescent="0.3">
      <c r="A559" s="3" t="str">
        <f>IF('PNW Barge Rate'!A584 &lt;&gt;"",'PNW Barge Rate'!A584,"")</f>
        <v/>
      </c>
      <c r="B559" s="41" t="str">
        <f>IF('PNW Barge Rate'!B584 &lt;&gt;"", 'PNW Barge Rate'!B584,"")</f>
        <v/>
      </c>
      <c r="C559" s="41" t="str">
        <f>IF('PNW Barge Rate'!C584&lt;&gt;"",'PNW Barge Rate'!C584,"")</f>
        <v/>
      </c>
      <c r="D559" s="41" t="str">
        <f>IF('PNW Barge Rate'!D584&lt;&gt;"",'PNW Barge Rate'!D584,"")</f>
        <v/>
      </c>
      <c r="E559" s="41" t="str">
        <f>IF('PNW Barge Rate'!E584&lt;&gt;"",'PNW Barge Rate'!E584,"")</f>
        <v/>
      </c>
      <c r="F559" s="41" t="str">
        <f>IF('PNW Barge Rate'!F584&lt;&gt;"",'PNW Barge Rate'!F584,"")</f>
        <v/>
      </c>
      <c r="G559" s="41" t="str">
        <f>IF('PNW Barge Rate'!G584&lt;&gt;"",'PNW Barge Rate'!G584,"")</f>
        <v/>
      </c>
      <c r="H559" s="41" t="str">
        <f>IF('PNW Barge Rate'!H584&lt;&gt;"",'PNW Barge Rate'!H584,"")</f>
        <v/>
      </c>
      <c r="I559" s="41" t="str">
        <f>IF('PNW Barge Rate'!I584&lt;&gt;"",'PNW Barge Rate'!I584,"")</f>
        <v/>
      </c>
      <c r="J559" s="41" t="str">
        <f>IF('PNW Barge Rate'!J584&lt;&gt;"",'PNW Barge Rate'!J584,"")</f>
        <v/>
      </c>
      <c r="K559" s="41" t="str">
        <f>IF('PNW Barge Rate'!K584&lt;&gt;"",'PNW Barge Rate'!K584,"")</f>
        <v/>
      </c>
      <c r="L559" s="41" t="str">
        <f>IF('PNW Barge Rate'!L584&lt;&gt;"",'PNW Barge Rate'!L584,"")</f>
        <v/>
      </c>
      <c r="M559" s="41" t="str">
        <f>IF('PNW Barge Rate'!N584&lt;&gt;"",'PNW Barge Rate'!N584,"")</f>
        <v/>
      </c>
    </row>
    <row r="560" spans="1:13" x14ac:dyDescent="0.3">
      <c r="A560" s="3" t="str">
        <f>IF('PNW Barge Rate'!A585 &lt;&gt;"",'PNW Barge Rate'!A585,"")</f>
        <v/>
      </c>
      <c r="B560" s="41" t="str">
        <f>IF('PNW Barge Rate'!B585 &lt;&gt;"", 'PNW Barge Rate'!B585,"")</f>
        <v/>
      </c>
      <c r="C560" s="41" t="str">
        <f>IF('PNW Barge Rate'!C585&lt;&gt;"",'PNW Barge Rate'!C585,"")</f>
        <v/>
      </c>
      <c r="D560" s="41" t="str">
        <f>IF('PNW Barge Rate'!D585&lt;&gt;"",'PNW Barge Rate'!D585,"")</f>
        <v/>
      </c>
      <c r="E560" s="41" t="str">
        <f>IF('PNW Barge Rate'!E585&lt;&gt;"",'PNW Barge Rate'!E585,"")</f>
        <v/>
      </c>
      <c r="F560" s="41" t="str">
        <f>IF('PNW Barge Rate'!F585&lt;&gt;"",'PNW Barge Rate'!F585,"")</f>
        <v/>
      </c>
      <c r="G560" s="41" t="str">
        <f>IF('PNW Barge Rate'!G585&lt;&gt;"",'PNW Barge Rate'!G585,"")</f>
        <v/>
      </c>
      <c r="H560" s="41" t="str">
        <f>IF('PNW Barge Rate'!H585&lt;&gt;"",'PNW Barge Rate'!H585,"")</f>
        <v/>
      </c>
      <c r="I560" s="41" t="str">
        <f>IF('PNW Barge Rate'!I585&lt;&gt;"",'PNW Barge Rate'!I585,"")</f>
        <v/>
      </c>
      <c r="J560" s="41" t="str">
        <f>IF('PNW Barge Rate'!J585&lt;&gt;"",'PNW Barge Rate'!J585,"")</f>
        <v/>
      </c>
      <c r="K560" s="41" t="str">
        <f>IF('PNW Barge Rate'!K585&lt;&gt;"",'PNW Barge Rate'!K585,"")</f>
        <v/>
      </c>
      <c r="L560" s="41" t="str">
        <f>IF('PNW Barge Rate'!L585&lt;&gt;"",'PNW Barge Rate'!L585,"")</f>
        <v/>
      </c>
      <c r="M560" s="41" t="str">
        <f>IF('PNW Barge Rate'!N585&lt;&gt;"",'PNW Barge Rate'!N585,"")</f>
        <v/>
      </c>
    </row>
    <row r="561" spans="1:13" x14ac:dyDescent="0.3">
      <c r="A561" s="3" t="str">
        <f>IF('PNW Barge Rate'!A586 &lt;&gt;"",'PNW Barge Rate'!A586,"")</f>
        <v/>
      </c>
      <c r="B561" s="41" t="str">
        <f>IF('PNW Barge Rate'!B586 &lt;&gt;"", 'PNW Barge Rate'!B586,"")</f>
        <v/>
      </c>
      <c r="C561" s="41" t="str">
        <f>IF('PNW Barge Rate'!C586&lt;&gt;"",'PNW Barge Rate'!C586,"")</f>
        <v/>
      </c>
      <c r="D561" s="41" t="str">
        <f>IF('PNW Barge Rate'!D586&lt;&gt;"",'PNW Barge Rate'!D586,"")</f>
        <v/>
      </c>
      <c r="E561" s="41" t="str">
        <f>IF('PNW Barge Rate'!E586&lt;&gt;"",'PNW Barge Rate'!E586,"")</f>
        <v/>
      </c>
      <c r="F561" s="41" t="str">
        <f>IF('PNW Barge Rate'!F586&lt;&gt;"",'PNW Barge Rate'!F586,"")</f>
        <v/>
      </c>
      <c r="G561" s="41" t="str">
        <f>IF('PNW Barge Rate'!G586&lt;&gt;"",'PNW Barge Rate'!G586,"")</f>
        <v/>
      </c>
      <c r="H561" s="41" t="str">
        <f>IF('PNW Barge Rate'!H586&lt;&gt;"",'PNW Barge Rate'!H586,"")</f>
        <v/>
      </c>
      <c r="I561" s="41" t="str">
        <f>IF('PNW Barge Rate'!I586&lt;&gt;"",'PNW Barge Rate'!I586,"")</f>
        <v/>
      </c>
      <c r="J561" s="41" t="str">
        <f>IF('PNW Barge Rate'!J586&lt;&gt;"",'PNW Barge Rate'!J586,"")</f>
        <v/>
      </c>
      <c r="K561" s="41" t="str">
        <f>IF('PNW Barge Rate'!K586&lt;&gt;"",'PNW Barge Rate'!K586,"")</f>
        <v/>
      </c>
      <c r="L561" s="41" t="str">
        <f>IF('PNW Barge Rate'!L586&lt;&gt;"",'PNW Barge Rate'!L586,"")</f>
        <v/>
      </c>
      <c r="M561" s="41" t="str">
        <f>IF('PNW Barge Rate'!N586&lt;&gt;"",'PNW Barge Rate'!N586,"")</f>
        <v/>
      </c>
    </row>
    <row r="562" spans="1:13" x14ac:dyDescent="0.3">
      <c r="A562" s="3" t="str">
        <f>IF('PNW Barge Rate'!A587 &lt;&gt;"",'PNW Barge Rate'!A587,"")</f>
        <v/>
      </c>
      <c r="B562" s="41" t="str">
        <f>IF('PNW Barge Rate'!B587 &lt;&gt;"", 'PNW Barge Rate'!B587,"")</f>
        <v/>
      </c>
      <c r="C562" s="41" t="str">
        <f>IF('PNW Barge Rate'!C587&lt;&gt;"",'PNW Barge Rate'!C587,"")</f>
        <v/>
      </c>
      <c r="D562" s="41" t="str">
        <f>IF('PNW Barge Rate'!D587&lt;&gt;"",'PNW Barge Rate'!D587,"")</f>
        <v/>
      </c>
      <c r="E562" s="41" t="str">
        <f>IF('PNW Barge Rate'!E587&lt;&gt;"",'PNW Barge Rate'!E587,"")</f>
        <v/>
      </c>
      <c r="F562" s="41" t="str">
        <f>IF('PNW Barge Rate'!F587&lt;&gt;"",'PNW Barge Rate'!F587,"")</f>
        <v/>
      </c>
      <c r="G562" s="41" t="str">
        <f>IF('PNW Barge Rate'!G587&lt;&gt;"",'PNW Barge Rate'!G587,"")</f>
        <v/>
      </c>
      <c r="H562" s="41" t="str">
        <f>IF('PNW Barge Rate'!H587&lt;&gt;"",'PNW Barge Rate'!H587,"")</f>
        <v/>
      </c>
      <c r="I562" s="41" t="str">
        <f>IF('PNW Barge Rate'!I587&lt;&gt;"",'PNW Barge Rate'!I587,"")</f>
        <v/>
      </c>
      <c r="J562" s="41" t="str">
        <f>IF('PNW Barge Rate'!J587&lt;&gt;"",'PNW Barge Rate'!J587,"")</f>
        <v/>
      </c>
      <c r="K562" s="41" t="str">
        <f>IF('PNW Barge Rate'!K587&lt;&gt;"",'PNW Barge Rate'!K587,"")</f>
        <v/>
      </c>
      <c r="L562" s="41" t="str">
        <f>IF('PNW Barge Rate'!L587&lt;&gt;"",'PNW Barge Rate'!L587,"")</f>
        <v/>
      </c>
      <c r="M562" s="41" t="str">
        <f>IF('PNW Barge Rate'!N587&lt;&gt;"",'PNW Barge Rate'!N587,"")</f>
        <v/>
      </c>
    </row>
    <row r="563" spans="1:13" x14ac:dyDescent="0.3">
      <c r="A563" s="3" t="str">
        <f>IF('PNW Barge Rate'!A588 &lt;&gt;"",'PNW Barge Rate'!A588,"")</f>
        <v/>
      </c>
      <c r="B563" s="41" t="str">
        <f>IF('PNW Barge Rate'!B588 &lt;&gt;"", 'PNW Barge Rate'!B588,"")</f>
        <v/>
      </c>
      <c r="C563" s="41" t="str">
        <f>IF('PNW Barge Rate'!C588&lt;&gt;"",'PNW Barge Rate'!C588,"")</f>
        <v/>
      </c>
      <c r="D563" s="41" t="str">
        <f>IF('PNW Barge Rate'!D588&lt;&gt;"",'PNW Barge Rate'!D588,"")</f>
        <v/>
      </c>
      <c r="E563" s="41" t="str">
        <f>IF('PNW Barge Rate'!E588&lt;&gt;"",'PNW Barge Rate'!E588,"")</f>
        <v/>
      </c>
      <c r="F563" s="41" t="str">
        <f>IF('PNW Barge Rate'!F588&lt;&gt;"",'PNW Barge Rate'!F588,"")</f>
        <v/>
      </c>
      <c r="G563" s="41" t="str">
        <f>IF('PNW Barge Rate'!G588&lt;&gt;"",'PNW Barge Rate'!G588,"")</f>
        <v/>
      </c>
      <c r="H563" s="41" t="str">
        <f>IF('PNW Barge Rate'!H588&lt;&gt;"",'PNW Barge Rate'!H588,"")</f>
        <v/>
      </c>
      <c r="I563" s="41" t="str">
        <f>IF('PNW Barge Rate'!I588&lt;&gt;"",'PNW Barge Rate'!I588,"")</f>
        <v/>
      </c>
      <c r="J563" s="41" t="str">
        <f>IF('PNW Barge Rate'!J588&lt;&gt;"",'PNW Barge Rate'!J588,"")</f>
        <v/>
      </c>
      <c r="K563" s="41" t="str">
        <f>IF('PNW Barge Rate'!K588&lt;&gt;"",'PNW Barge Rate'!K588,"")</f>
        <v/>
      </c>
      <c r="L563" s="41" t="str">
        <f>IF('PNW Barge Rate'!L588&lt;&gt;"",'PNW Barge Rate'!L588,"")</f>
        <v/>
      </c>
      <c r="M563" s="41" t="str">
        <f>IF('PNW Barge Rate'!N588&lt;&gt;"",'PNW Barge Rate'!N588,"")</f>
        <v/>
      </c>
    </row>
    <row r="564" spans="1:13" x14ac:dyDescent="0.3">
      <c r="A564" s="3" t="str">
        <f>IF('PNW Barge Rate'!A589 &lt;&gt;"",'PNW Barge Rate'!A589,"")</f>
        <v/>
      </c>
      <c r="B564" s="41" t="str">
        <f>IF('PNW Barge Rate'!B589 &lt;&gt;"", 'PNW Barge Rate'!B589,"")</f>
        <v/>
      </c>
      <c r="C564" s="41" t="str">
        <f>IF('PNW Barge Rate'!C589&lt;&gt;"",'PNW Barge Rate'!C589,"")</f>
        <v/>
      </c>
      <c r="D564" s="41" t="str">
        <f>IF('PNW Barge Rate'!D589&lt;&gt;"",'PNW Barge Rate'!D589,"")</f>
        <v/>
      </c>
      <c r="E564" s="41" t="str">
        <f>IF('PNW Barge Rate'!E589&lt;&gt;"",'PNW Barge Rate'!E589,"")</f>
        <v/>
      </c>
      <c r="F564" s="41" t="str">
        <f>IF('PNW Barge Rate'!F589&lt;&gt;"",'PNW Barge Rate'!F589,"")</f>
        <v/>
      </c>
      <c r="G564" s="41" t="str">
        <f>IF('PNW Barge Rate'!G589&lt;&gt;"",'PNW Barge Rate'!G589,"")</f>
        <v/>
      </c>
      <c r="H564" s="41" t="str">
        <f>IF('PNW Barge Rate'!H589&lt;&gt;"",'PNW Barge Rate'!H589,"")</f>
        <v/>
      </c>
      <c r="I564" s="41" t="str">
        <f>IF('PNW Barge Rate'!I589&lt;&gt;"",'PNW Barge Rate'!I589,"")</f>
        <v/>
      </c>
      <c r="J564" s="41" t="str">
        <f>IF('PNW Barge Rate'!J589&lt;&gt;"",'PNW Barge Rate'!J589,"")</f>
        <v/>
      </c>
      <c r="K564" s="41" t="str">
        <f>IF('PNW Barge Rate'!K589&lt;&gt;"",'PNW Barge Rate'!K589,"")</f>
        <v/>
      </c>
      <c r="L564" s="41" t="str">
        <f>IF('PNW Barge Rate'!L589&lt;&gt;"",'PNW Barge Rate'!L589,"")</f>
        <v/>
      </c>
      <c r="M564" s="41" t="str">
        <f>IF('PNW Barge Rate'!N589&lt;&gt;"",'PNW Barge Rate'!N589,"")</f>
        <v/>
      </c>
    </row>
    <row r="565" spans="1:13" x14ac:dyDescent="0.3">
      <c r="A565" s="3" t="str">
        <f>IF('PNW Barge Rate'!A590 &lt;&gt;"",'PNW Barge Rate'!A590,"")</f>
        <v/>
      </c>
      <c r="B565" s="41" t="str">
        <f>IF('PNW Barge Rate'!B590 &lt;&gt;"", 'PNW Barge Rate'!B590,"")</f>
        <v/>
      </c>
      <c r="C565" s="41" t="str">
        <f>IF('PNW Barge Rate'!C590&lt;&gt;"",'PNW Barge Rate'!C590,"")</f>
        <v/>
      </c>
      <c r="D565" s="41" t="str">
        <f>IF('PNW Barge Rate'!D590&lt;&gt;"",'PNW Barge Rate'!D590,"")</f>
        <v/>
      </c>
      <c r="E565" s="41" t="str">
        <f>IF('PNW Barge Rate'!E590&lt;&gt;"",'PNW Barge Rate'!E590,"")</f>
        <v/>
      </c>
      <c r="F565" s="41" t="str">
        <f>IF('PNW Barge Rate'!F590&lt;&gt;"",'PNW Barge Rate'!F590,"")</f>
        <v/>
      </c>
      <c r="G565" s="41" t="str">
        <f>IF('PNW Barge Rate'!G590&lt;&gt;"",'PNW Barge Rate'!G590,"")</f>
        <v/>
      </c>
      <c r="H565" s="41" t="str">
        <f>IF('PNW Barge Rate'!H590&lt;&gt;"",'PNW Barge Rate'!H590,"")</f>
        <v/>
      </c>
      <c r="I565" s="41" t="str">
        <f>IF('PNW Barge Rate'!I590&lt;&gt;"",'PNW Barge Rate'!I590,"")</f>
        <v/>
      </c>
      <c r="J565" s="41" t="str">
        <f>IF('PNW Barge Rate'!J590&lt;&gt;"",'PNW Barge Rate'!J590,"")</f>
        <v/>
      </c>
      <c r="K565" s="41" t="str">
        <f>IF('PNW Barge Rate'!K590&lt;&gt;"",'PNW Barge Rate'!K590,"")</f>
        <v/>
      </c>
      <c r="L565" s="41" t="str">
        <f>IF('PNW Barge Rate'!L590&lt;&gt;"",'PNW Barge Rate'!L590,"")</f>
        <v/>
      </c>
      <c r="M565" s="41" t="str">
        <f>IF('PNW Barge Rate'!N590&lt;&gt;"",'PNW Barge Rate'!N590,"")</f>
        <v/>
      </c>
    </row>
    <row r="566" spans="1:13" x14ac:dyDescent="0.3">
      <c r="A566" s="3" t="str">
        <f>IF('PNW Barge Rate'!A591 &lt;&gt;"",'PNW Barge Rate'!A591,"")</f>
        <v/>
      </c>
      <c r="B566" s="41" t="str">
        <f>IF('PNW Barge Rate'!B591 &lt;&gt;"", 'PNW Barge Rate'!B591,"")</f>
        <v/>
      </c>
      <c r="C566" s="41" t="str">
        <f>IF('PNW Barge Rate'!C591&lt;&gt;"",'PNW Barge Rate'!C591,"")</f>
        <v/>
      </c>
      <c r="D566" s="41" t="str">
        <f>IF('PNW Barge Rate'!D591&lt;&gt;"",'PNW Barge Rate'!D591,"")</f>
        <v/>
      </c>
      <c r="E566" s="41" t="str">
        <f>IF('PNW Barge Rate'!E591&lt;&gt;"",'PNW Barge Rate'!E591,"")</f>
        <v/>
      </c>
      <c r="F566" s="41" t="str">
        <f>IF('PNW Barge Rate'!F591&lt;&gt;"",'PNW Barge Rate'!F591,"")</f>
        <v/>
      </c>
      <c r="G566" s="41" t="str">
        <f>IF('PNW Barge Rate'!G591&lt;&gt;"",'PNW Barge Rate'!G591,"")</f>
        <v/>
      </c>
      <c r="H566" s="41" t="str">
        <f>IF('PNW Barge Rate'!H591&lt;&gt;"",'PNW Barge Rate'!H591,"")</f>
        <v/>
      </c>
      <c r="I566" s="41" t="str">
        <f>IF('PNW Barge Rate'!I591&lt;&gt;"",'PNW Barge Rate'!I591,"")</f>
        <v/>
      </c>
      <c r="J566" s="41" t="str">
        <f>IF('PNW Barge Rate'!J591&lt;&gt;"",'PNW Barge Rate'!J591,"")</f>
        <v/>
      </c>
      <c r="K566" s="41" t="str">
        <f>IF('PNW Barge Rate'!K591&lt;&gt;"",'PNW Barge Rate'!K591,"")</f>
        <v/>
      </c>
      <c r="L566" s="41" t="str">
        <f>IF('PNW Barge Rate'!L591&lt;&gt;"",'PNW Barge Rate'!L591,"")</f>
        <v/>
      </c>
      <c r="M566" s="41" t="str">
        <f>IF('PNW Barge Rate'!N591&lt;&gt;"",'PNW Barge Rate'!N591,"")</f>
        <v/>
      </c>
    </row>
    <row r="567" spans="1:13" x14ac:dyDescent="0.3">
      <c r="A567" s="3" t="str">
        <f>IF('PNW Barge Rate'!A592 &lt;&gt;"",'PNW Barge Rate'!A592,"")</f>
        <v/>
      </c>
      <c r="B567" s="41" t="str">
        <f>IF('PNW Barge Rate'!B592 &lt;&gt;"", 'PNW Barge Rate'!B592,"")</f>
        <v/>
      </c>
      <c r="C567" s="41" t="str">
        <f>IF('PNW Barge Rate'!C592&lt;&gt;"",'PNW Barge Rate'!C592,"")</f>
        <v/>
      </c>
      <c r="D567" s="41" t="str">
        <f>IF('PNW Barge Rate'!D592&lt;&gt;"",'PNW Barge Rate'!D592,"")</f>
        <v/>
      </c>
      <c r="E567" s="41" t="str">
        <f>IF('PNW Barge Rate'!E592&lt;&gt;"",'PNW Barge Rate'!E592,"")</f>
        <v/>
      </c>
      <c r="F567" s="41" t="str">
        <f>IF('PNW Barge Rate'!F592&lt;&gt;"",'PNW Barge Rate'!F592,"")</f>
        <v/>
      </c>
      <c r="G567" s="41" t="str">
        <f>IF('PNW Barge Rate'!G592&lt;&gt;"",'PNW Barge Rate'!G592,"")</f>
        <v/>
      </c>
      <c r="H567" s="41" t="str">
        <f>IF('PNW Barge Rate'!H592&lt;&gt;"",'PNW Barge Rate'!H592,"")</f>
        <v/>
      </c>
      <c r="I567" s="41" t="str">
        <f>IF('PNW Barge Rate'!I592&lt;&gt;"",'PNW Barge Rate'!I592,"")</f>
        <v/>
      </c>
      <c r="J567" s="41" t="str">
        <f>IF('PNW Barge Rate'!J592&lt;&gt;"",'PNW Barge Rate'!J592,"")</f>
        <v/>
      </c>
      <c r="K567" s="41" t="str">
        <f>IF('PNW Barge Rate'!K592&lt;&gt;"",'PNW Barge Rate'!K592,"")</f>
        <v/>
      </c>
      <c r="L567" s="41" t="str">
        <f>IF('PNW Barge Rate'!L592&lt;&gt;"",'PNW Barge Rate'!L592,"")</f>
        <v/>
      </c>
      <c r="M567" s="41" t="str">
        <f>IF('PNW Barge Rate'!N592&lt;&gt;"",'PNW Barge Rate'!N592,"")</f>
        <v/>
      </c>
    </row>
    <row r="568" spans="1:13" x14ac:dyDescent="0.3">
      <c r="A568" s="3" t="str">
        <f>IF('PNW Barge Rate'!A593 &lt;&gt;"",'PNW Barge Rate'!A593,"")</f>
        <v/>
      </c>
      <c r="B568" s="41" t="str">
        <f>IF('PNW Barge Rate'!B593 &lt;&gt;"", 'PNW Barge Rate'!B593,"")</f>
        <v/>
      </c>
      <c r="C568" s="41" t="str">
        <f>IF('PNW Barge Rate'!C593&lt;&gt;"",'PNW Barge Rate'!C593,"")</f>
        <v/>
      </c>
      <c r="D568" s="41" t="str">
        <f>IF('PNW Barge Rate'!D593&lt;&gt;"",'PNW Barge Rate'!D593,"")</f>
        <v/>
      </c>
      <c r="E568" s="41" t="str">
        <f>IF('PNW Barge Rate'!E593&lt;&gt;"",'PNW Barge Rate'!E593,"")</f>
        <v/>
      </c>
      <c r="F568" s="41" t="str">
        <f>IF('PNW Barge Rate'!F593&lt;&gt;"",'PNW Barge Rate'!F593,"")</f>
        <v/>
      </c>
      <c r="G568" s="41" t="str">
        <f>IF('PNW Barge Rate'!G593&lt;&gt;"",'PNW Barge Rate'!G593,"")</f>
        <v/>
      </c>
      <c r="H568" s="41" t="str">
        <f>IF('PNW Barge Rate'!H593&lt;&gt;"",'PNW Barge Rate'!H593,"")</f>
        <v/>
      </c>
      <c r="I568" s="41" t="str">
        <f>IF('PNW Barge Rate'!I593&lt;&gt;"",'PNW Barge Rate'!I593,"")</f>
        <v/>
      </c>
      <c r="J568" s="41" t="str">
        <f>IF('PNW Barge Rate'!J593&lt;&gt;"",'PNW Barge Rate'!J593,"")</f>
        <v/>
      </c>
      <c r="K568" s="41" t="str">
        <f>IF('PNW Barge Rate'!K593&lt;&gt;"",'PNW Barge Rate'!K593,"")</f>
        <v/>
      </c>
      <c r="L568" s="41" t="str">
        <f>IF('PNW Barge Rate'!L593&lt;&gt;"",'PNW Barge Rate'!L593,"")</f>
        <v/>
      </c>
      <c r="M568" s="41" t="str">
        <f>IF('PNW Barge Rate'!N593&lt;&gt;"",'PNW Barge Rate'!N593,"")</f>
        <v/>
      </c>
    </row>
    <row r="569" spans="1:13" x14ac:dyDescent="0.3">
      <c r="A569" s="3" t="str">
        <f>IF('PNW Barge Rate'!A594 &lt;&gt;"",'PNW Barge Rate'!A594,"")</f>
        <v/>
      </c>
      <c r="B569" s="41" t="str">
        <f>IF('PNW Barge Rate'!B594 &lt;&gt;"", 'PNW Barge Rate'!B594,"")</f>
        <v/>
      </c>
      <c r="C569" s="41" t="str">
        <f>IF('PNW Barge Rate'!C594&lt;&gt;"",'PNW Barge Rate'!C594,"")</f>
        <v/>
      </c>
      <c r="D569" s="41" t="str">
        <f>IF('PNW Barge Rate'!D594&lt;&gt;"",'PNW Barge Rate'!D594,"")</f>
        <v/>
      </c>
      <c r="E569" s="41" t="str">
        <f>IF('PNW Barge Rate'!E594&lt;&gt;"",'PNW Barge Rate'!E594,"")</f>
        <v/>
      </c>
      <c r="F569" s="41" t="str">
        <f>IF('PNW Barge Rate'!F594&lt;&gt;"",'PNW Barge Rate'!F594,"")</f>
        <v/>
      </c>
      <c r="G569" s="41" t="str">
        <f>IF('PNW Barge Rate'!G594&lt;&gt;"",'PNW Barge Rate'!G594,"")</f>
        <v/>
      </c>
      <c r="H569" s="41" t="str">
        <f>IF('PNW Barge Rate'!H594&lt;&gt;"",'PNW Barge Rate'!H594,"")</f>
        <v/>
      </c>
      <c r="I569" s="41" t="str">
        <f>IF('PNW Barge Rate'!I594&lt;&gt;"",'PNW Barge Rate'!I594,"")</f>
        <v/>
      </c>
      <c r="J569" s="41" t="str">
        <f>IF('PNW Barge Rate'!J594&lt;&gt;"",'PNW Barge Rate'!J594,"")</f>
        <v/>
      </c>
      <c r="K569" s="41" t="str">
        <f>IF('PNW Barge Rate'!K594&lt;&gt;"",'PNW Barge Rate'!K594,"")</f>
        <v/>
      </c>
      <c r="L569" s="41" t="str">
        <f>IF('PNW Barge Rate'!L594&lt;&gt;"",'PNW Barge Rate'!L594,"")</f>
        <v/>
      </c>
      <c r="M569" s="41" t="str">
        <f>IF('PNW Barge Rate'!N594&lt;&gt;"",'PNW Barge Rate'!N594,"")</f>
        <v/>
      </c>
    </row>
    <row r="570" spans="1:13" x14ac:dyDescent="0.3">
      <c r="A570" s="3" t="str">
        <f>IF('PNW Barge Rate'!A595 &lt;&gt;"",'PNW Barge Rate'!A595,"")</f>
        <v/>
      </c>
      <c r="B570" s="41" t="str">
        <f>IF('PNW Barge Rate'!B595 &lt;&gt;"", 'PNW Barge Rate'!B595,"")</f>
        <v/>
      </c>
      <c r="C570" s="41" t="str">
        <f>IF('PNW Barge Rate'!C595&lt;&gt;"",'PNW Barge Rate'!C595,"")</f>
        <v/>
      </c>
      <c r="D570" s="41" t="str">
        <f>IF('PNW Barge Rate'!D595&lt;&gt;"",'PNW Barge Rate'!D595,"")</f>
        <v/>
      </c>
      <c r="E570" s="41" t="str">
        <f>IF('PNW Barge Rate'!E595&lt;&gt;"",'PNW Barge Rate'!E595,"")</f>
        <v/>
      </c>
      <c r="F570" s="41" t="str">
        <f>IF('PNW Barge Rate'!F595&lt;&gt;"",'PNW Barge Rate'!F595,"")</f>
        <v/>
      </c>
      <c r="G570" s="41" t="str">
        <f>IF('PNW Barge Rate'!G595&lt;&gt;"",'PNW Barge Rate'!G595,"")</f>
        <v/>
      </c>
      <c r="H570" s="41" t="str">
        <f>IF('PNW Barge Rate'!H595&lt;&gt;"",'PNW Barge Rate'!H595,"")</f>
        <v/>
      </c>
      <c r="I570" s="41" t="str">
        <f>IF('PNW Barge Rate'!I595&lt;&gt;"",'PNW Barge Rate'!I595,"")</f>
        <v/>
      </c>
      <c r="J570" s="41" t="str">
        <f>IF('PNW Barge Rate'!J595&lt;&gt;"",'PNW Barge Rate'!J595,"")</f>
        <v/>
      </c>
      <c r="K570" s="41" t="str">
        <f>IF('PNW Barge Rate'!K595&lt;&gt;"",'PNW Barge Rate'!K595,"")</f>
        <v/>
      </c>
      <c r="L570" s="41" t="str">
        <f>IF('PNW Barge Rate'!L595&lt;&gt;"",'PNW Barge Rate'!L595,"")</f>
        <v/>
      </c>
      <c r="M570" s="41" t="str">
        <f>IF('PNW Barge Rate'!N595&lt;&gt;"",'PNW Barge Rate'!N595,"")</f>
        <v/>
      </c>
    </row>
    <row r="571" spans="1:13" x14ac:dyDescent="0.3">
      <c r="A571" s="3" t="str">
        <f>IF('PNW Barge Rate'!A596 &lt;&gt;"",'PNW Barge Rate'!A596,"")</f>
        <v/>
      </c>
      <c r="B571" s="41" t="str">
        <f>IF('PNW Barge Rate'!B596 &lt;&gt;"", 'PNW Barge Rate'!B596,"")</f>
        <v/>
      </c>
      <c r="C571" s="41" t="str">
        <f>IF('PNW Barge Rate'!C596&lt;&gt;"",'PNW Barge Rate'!C596,"")</f>
        <v/>
      </c>
      <c r="D571" s="41" t="str">
        <f>IF('PNW Barge Rate'!D596&lt;&gt;"",'PNW Barge Rate'!D596,"")</f>
        <v/>
      </c>
      <c r="E571" s="41" t="str">
        <f>IF('PNW Barge Rate'!E596&lt;&gt;"",'PNW Barge Rate'!E596,"")</f>
        <v/>
      </c>
      <c r="F571" s="41" t="str">
        <f>IF('PNW Barge Rate'!F596&lt;&gt;"",'PNW Barge Rate'!F596,"")</f>
        <v/>
      </c>
      <c r="G571" s="41" t="str">
        <f>IF('PNW Barge Rate'!G596&lt;&gt;"",'PNW Barge Rate'!G596,"")</f>
        <v/>
      </c>
      <c r="H571" s="41" t="str">
        <f>IF('PNW Barge Rate'!H596&lt;&gt;"",'PNW Barge Rate'!H596,"")</f>
        <v/>
      </c>
      <c r="I571" s="41" t="str">
        <f>IF('PNW Barge Rate'!I596&lt;&gt;"",'PNW Barge Rate'!I596,"")</f>
        <v/>
      </c>
      <c r="J571" s="41" t="str">
        <f>IF('PNW Barge Rate'!J596&lt;&gt;"",'PNW Barge Rate'!J596,"")</f>
        <v/>
      </c>
      <c r="K571" s="41" t="str">
        <f>IF('PNW Barge Rate'!K596&lt;&gt;"",'PNW Barge Rate'!K596,"")</f>
        <v/>
      </c>
      <c r="L571" s="41" t="str">
        <f>IF('PNW Barge Rate'!L596&lt;&gt;"",'PNW Barge Rate'!L596,"")</f>
        <v/>
      </c>
      <c r="M571" s="41" t="str">
        <f>IF('PNW Barge Rate'!N596&lt;&gt;"",'PNW Barge Rate'!N596,"")</f>
        <v/>
      </c>
    </row>
    <row r="572" spans="1:13" x14ac:dyDescent="0.3">
      <c r="A572" s="3" t="str">
        <f>IF('PNW Barge Rate'!A597 &lt;&gt;"",'PNW Barge Rate'!A597,"")</f>
        <v/>
      </c>
      <c r="B572" s="41" t="str">
        <f>IF('PNW Barge Rate'!B597 &lt;&gt;"", 'PNW Barge Rate'!B597,"")</f>
        <v/>
      </c>
      <c r="C572" s="41" t="str">
        <f>IF('PNW Barge Rate'!C597&lt;&gt;"",'PNW Barge Rate'!C597,"")</f>
        <v/>
      </c>
      <c r="D572" s="41" t="str">
        <f>IF('PNW Barge Rate'!D597&lt;&gt;"",'PNW Barge Rate'!D597,"")</f>
        <v/>
      </c>
      <c r="E572" s="41" t="str">
        <f>IF('PNW Barge Rate'!E597&lt;&gt;"",'PNW Barge Rate'!E597,"")</f>
        <v/>
      </c>
      <c r="F572" s="41" t="str">
        <f>IF('PNW Barge Rate'!F597&lt;&gt;"",'PNW Barge Rate'!F597,"")</f>
        <v/>
      </c>
      <c r="G572" s="41" t="str">
        <f>IF('PNW Barge Rate'!G597&lt;&gt;"",'PNW Barge Rate'!G597,"")</f>
        <v/>
      </c>
      <c r="H572" s="41" t="str">
        <f>IF('PNW Barge Rate'!H597&lt;&gt;"",'PNW Barge Rate'!H597,"")</f>
        <v/>
      </c>
      <c r="I572" s="41" t="str">
        <f>IF('PNW Barge Rate'!I597&lt;&gt;"",'PNW Barge Rate'!I597,"")</f>
        <v/>
      </c>
      <c r="J572" s="41" t="str">
        <f>IF('PNW Barge Rate'!J597&lt;&gt;"",'PNW Barge Rate'!J597,"")</f>
        <v/>
      </c>
      <c r="K572" s="41" t="str">
        <f>IF('PNW Barge Rate'!K597&lt;&gt;"",'PNW Barge Rate'!K597,"")</f>
        <v/>
      </c>
      <c r="L572" s="41" t="str">
        <f>IF('PNW Barge Rate'!L597&lt;&gt;"",'PNW Barge Rate'!L597,"")</f>
        <v/>
      </c>
      <c r="M572" s="41" t="str">
        <f>IF('PNW Barge Rate'!N597&lt;&gt;"",'PNW Barge Rate'!N597,"")</f>
        <v/>
      </c>
    </row>
    <row r="573" spans="1:13" x14ac:dyDescent="0.3">
      <c r="A573" s="3" t="str">
        <f>IF('PNW Barge Rate'!A598 &lt;&gt;"",'PNW Barge Rate'!A598,"")</f>
        <v/>
      </c>
      <c r="B573" s="41" t="str">
        <f>IF('PNW Barge Rate'!B598 &lt;&gt;"", 'PNW Barge Rate'!B598,"")</f>
        <v/>
      </c>
      <c r="C573" s="41" t="str">
        <f>IF('PNW Barge Rate'!C598&lt;&gt;"",'PNW Barge Rate'!C598,"")</f>
        <v/>
      </c>
      <c r="D573" s="41" t="str">
        <f>IF('PNW Barge Rate'!D598&lt;&gt;"",'PNW Barge Rate'!D598,"")</f>
        <v/>
      </c>
      <c r="E573" s="41" t="str">
        <f>IF('PNW Barge Rate'!E598&lt;&gt;"",'PNW Barge Rate'!E598,"")</f>
        <v/>
      </c>
      <c r="F573" s="41" t="str">
        <f>IF('PNW Barge Rate'!F598&lt;&gt;"",'PNW Barge Rate'!F598,"")</f>
        <v/>
      </c>
      <c r="G573" s="41" t="str">
        <f>IF('PNW Barge Rate'!G598&lt;&gt;"",'PNW Barge Rate'!G598,"")</f>
        <v/>
      </c>
      <c r="H573" s="41" t="str">
        <f>IF('PNW Barge Rate'!H598&lt;&gt;"",'PNW Barge Rate'!H598,"")</f>
        <v/>
      </c>
      <c r="I573" s="41" t="str">
        <f>IF('PNW Barge Rate'!I598&lt;&gt;"",'PNW Barge Rate'!I598,"")</f>
        <v/>
      </c>
      <c r="J573" s="41" t="str">
        <f>IF('PNW Barge Rate'!J598&lt;&gt;"",'PNW Barge Rate'!J598,"")</f>
        <v/>
      </c>
      <c r="K573" s="41" t="str">
        <f>IF('PNW Barge Rate'!K598&lt;&gt;"",'PNW Barge Rate'!K598,"")</f>
        <v/>
      </c>
      <c r="L573" s="41" t="str">
        <f>IF('PNW Barge Rate'!L598&lt;&gt;"",'PNW Barge Rate'!L598,"")</f>
        <v/>
      </c>
      <c r="M573" s="41" t="str">
        <f>IF('PNW Barge Rate'!N598&lt;&gt;"",'PNW Barge Rate'!N598,"")</f>
        <v/>
      </c>
    </row>
    <row r="574" spans="1:13" x14ac:dyDescent="0.3">
      <c r="A574" s="3" t="str">
        <f>IF('PNW Barge Rate'!A599 &lt;&gt;"",'PNW Barge Rate'!A599,"")</f>
        <v/>
      </c>
      <c r="B574" s="41" t="str">
        <f>IF('PNW Barge Rate'!B599 &lt;&gt;"", 'PNW Barge Rate'!B599,"")</f>
        <v/>
      </c>
      <c r="C574" s="41" t="str">
        <f>IF('PNW Barge Rate'!C599&lt;&gt;"",'PNW Barge Rate'!C599,"")</f>
        <v/>
      </c>
      <c r="D574" s="41" t="str">
        <f>IF('PNW Barge Rate'!D599&lt;&gt;"",'PNW Barge Rate'!D599,"")</f>
        <v/>
      </c>
      <c r="E574" s="41" t="str">
        <f>IF('PNW Barge Rate'!E599&lt;&gt;"",'PNW Barge Rate'!E599,"")</f>
        <v/>
      </c>
      <c r="F574" s="41" t="str">
        <f>IF('PNW Barge Rate'!F599&lt;&gt;"",'PNW Barge Rate'!F599,"")</f>
        <v/>
      </c>
      <c r="G574" s="41" t="str">
        <f>IF('PNW Barge Rate'!G599&lt;&gt;"",'PNW Barge Rate'!G599,"")</f>
        <v/>
      </c>
      <c r="H574" s="41" t="str">
        <f>IF('PNW Barge Rate'!H599&lt;&gt;"",'PNW Barge Rate'!H599,"")</f>
        <v/>
      </c>
      <c r="I574" s="41" t="str">
        <f>IF('PNW Barge Rate'!I599&lt;&gt;"",'PNW Barge Rate'!I599,"")</f>
        <v/>
      </c>
      <c r="J574" s="41" t="str">
        <f>IF('PNW Barge Rate'!J599&lt;&gt;"",'PNW Barge Rate'!J599,"")</f>
        <v/>
      </c>
      <c r="K574" s="41" t="str">
        <f>IF('PNW Barge Rate'!K599&lt;&gt;"",'PNW Barge Rate'!K599,"")</f>
        <v/>
      </c>
      <c r="L574" s="41" t="str">
        <f>IF('PNW Barge Rate'!L599&lt;&gt;"",'PNW Barge Rate'!L599,"")</f>
        <v/>
      </c>
      <c r="M574" s="41" t="str">
        <f>IF('PNW Barge Rate'!N599&lt;&gt;"",'PNW Barge Rate'!N599,"")</f>
        <v/>
      </c>
    </row>
    <row r="575" spans="1:13" x14ac:dyDescent="0.3">
      <c r="A575" s="3" t="str">
        <f>IF('PNW Barge Rate'!A600 &lt;&gt;"",'PNW Barge Rate'!A600,"")</f>
        <v/>
      </c>
      <c r="B575" s="41" t="str">
        <f>IF('PNW Barge Rate'!B600 &lt;&gt;"", 'PNW Barge Rate'!B600,"")</f>
        <v/>
      </c>
      <c r="C575" s="41" t="str">
        <f>IF('PNW Barge Rate'!C600&lt;&gt;"",'PNW Barge Rate'!C600,"")</f>
        <v/>
      </c>
      <c r="D575" s="41" t="str">
        <f>IF('PNW Barge Rate'!D600&lt;&gt;"",'PNW Barge Rate'!D600,"")</f>
        <v/>
      </c>
      <c r="E575" s="41" t="str">
        <f>IF('PNW Barge Rate'!E600&lt;&gt;"",'PNW Barge Rate'!E600,"")</f>
        <v/>
      </c>
      <c r="F575" s="41" t="str">
        <f>IF('PNW Barge Rate'!F600&lt;&gt;"",'PNW Barge Rate'!F600,"")</f>
        <v/>
      </c>
      <c r="G575" s="41" t="str">
        <f>IF('PNW Barge Rate'!G600&lt;&gt;"",'PNW Barge Rate'!G600,"")</f>
        <v/>
      </c>
      <c r="H575" s="41" t="str">
        <f>IF('PNW Barge Rate'!H600&lt;&gt;"",'PNW Barge Rate'!H600,"")</f>
        <v/>
      </c>
      <c r="I575" s="41" t="str">
        <f>IF('PNW Barge Rate'!I600&lt;&gt;"",'PNW Barge Rate'!I600,"")</f>
        <v/>
      </c>
      <c r="J575" s="41" t="str">
        <f>IF('PNW Barge Rate'!J600&lt;&gt;"",'PNW Barge Rate'!J600,"")</f>
        <v/>
      </c>
      <c r="K575" s="41" t="str">
        <f>IF('PNW Barge Rate'!K600&lt;&gt;"",'PNW Barge Rate'!K600,"")</f>
        <v/>
      </c>
      <c r="L575" s="41" t="str">
        <f>IF('PNW Barge Rate'!L600&lt;&gt;"",'PNW Barge Rate'!L600,"")</f>
        <v/>
      </c>
      <c r="M575" s="41" t="str">
        <f>IF('PNW Barge Rate'!N600&lt;&gt;"",'PNW Barge Rate'!N600,"")</f>
        <v/>
      </c>
    </row>
    <row r="576" spans="1:13" x14ac:dyDescent="0.3">
      <c r="A576" s="3" t="str">
        <f>IF('PNW Barge Rate'!A601 &lt;&gt;"",'PNW Barge Rate'!A601,"")</f>
        <v/>
      </c>
      <c r="B576" s="41" t="str">
        <f>IF('PNW Barge Rate'!B601 &lt;&gt;"", 'PNW Barge Rate'!B601,"")</f>
        <v/>
      </c>
      <c r="C576" s="41" t="str">
        <f>IF('PNW Barge Rate'!C601&lt;&gt;"",'PNW Barge Rate'!C601,"")</f>
        <v/>
      </c>
      <c r="D576" s="41" t="str">
        <f>IF('PNW Barge Rate'!D601&lt;&gt;"",'PNW Barge Rate'!D601,"")</f>
        <v/>
      </c>
      <c r="E576" s="41" t="str">
        <f>IF('PNW Barge Rate'!E601&lt;&gt;"",'PNW Barge Rate'!E601,"")</f>
        <v/>
      </c>
      <c r="F576" s="41" t="str">
        <f>IF('PNW Barge Rate'!F601&lt;&gt;"",'PNW Barge Rate'!F601,"")</f>
        <v/>
      </c>
      <c r="G576" s="41" t="str">
        <f>IF('PNW Barge Rate'!G601&lt;&gt;"",'PNW Barge Rate'!G601,"")</f>
        <v/>
      </c>
      <c r="H576" s="41" t="str">
        <f>IF('PNW Barge Rate'!H601&lt;&gt;"",'PNW Barge Rate'!H601,"")</f>
        <v/>
      </c>
      <c r="I576" s="41" t="str">
        <f>IF('PNW Barge Rate'!I601&lt;&gt;"",'PNW Barge Rate'!I601,"")</f>
        <v/>
      </c>
      <c r="J576" s="41" t="str">
        <f>IF('PNW Barge Rate'!J601&lt;&gt;"",'PNW Barge Rate'!J601,"")</f>
        <v/>
      </c>
      <c r="K576" s="41" t="str">
        <f>IF('PNW Barge Rate'!K601&lt;&gt;"",'PNW Barge Rate'!K601,"")</f>
        <v/>
      </c>
      <c r="L576" s="41" t="str">
        <f>IF('PNW Barge Rate'!L601&lt;&gt;"",'PNW Barge Rate'!L601,"")</f>
        <v/>
      </c>
      <c r="M576" s="41" t="str">
        <f>IF('PNW Barge Rate'!N601&lt;&gt;"",'PNW Barge Rate'!N601,"")</f>
        <v/>
      </c>
    </row>
    <row r="577" spans="1:13" x14ac:dyDescent="0.3">
      <c r="A577" s="3" t="str">
        <f>IF('PNW Barge Rate'!A602 &lt;&gt;"",'PNW Barge Rate'!A602,"")</f>
        <v/>
      </c>
      <c r="B577" s="41" t="str">
        <f>IF('PNW Barge Rate'!B602 &lt;&gt;"", 'PNW Barge Rate'!B602,"")</f>
        <v/>
      </c>
      <c r="C577" s="41" t="str">
        <f>IF('PNW Barge Rate'!C602&lt;&gt;"",'PNW Barge Rate'!C602,"")</f>
        <v/>
      </c>
      <c r="D577" s="41" t="str">
        <f>IF('PNW Barge Rate'!D602&lt;&gt;"",'PNW Barge Rate'!D602,"")</f>
        <v/>
      </c>
      <c r="E577" s="41" t="str">
        <f>IF('PNW Barge Rate'!E602&lt;&gt;"",'PNW Barge Rate'!E602,"")</f>
        <v/>
      </c>
      <c r="F577" s="41" t="str">
        <f>IF('PNW Barge Rate'!F602&lt;&gt;"",'PNW Barge Rate'!F602,"")</f>
        <v/>
      </c>
      <c r="G577" s="41" t="str">
        <f>IF('PNW Barge Rate'!G602&lt;&gt;"",'PNW Barge Rate'!G602,"")</f>
        <v/>
      </c>
      <c r="H577" s="41" t="str">
        <f>IF('PNW Barge Rate'!H602&lt;&gt;"",'PNW Barge Rate'!H602,"")</f>
        <v/>
      </c>
      <c r="I577" s="41" t="str">
        <f>IF('PNW Barge Rate'!I602&lt;&gt;"",'PNW Barge Rate'!I602,"")</f>
        <v/>
      </c>
      <c r="J577" s="41" t="str">
        <f>IF('PNW Barge Rate'!J602&lt;&gt;"",'PNW Barge Rate'!J602,"")</f>
        <v/>
      </c>
      <c r="K577" s="41" t="str">
        <f>IF('PNW Barge Rate'!K602&lt;&gt;"",'PNW Barge Rate'!K602,"")</f>
        <v/>
      </c>
      <c r="L577" s="41" t="str">
        <f>IF('PNW Barge Rate'!L602&lt;&gt;"",'PNW Barge Rate'!L602,"")</f>
        <v/>
      </c>
      <c r="M577" s="41" t="str">
        <f>IF('PNW Barge Rate'!N602&lt;&gt;"",'PNW Barge Rate'!N602,"")</f>
        <v/>
      </c>
    </row>
    <row r="578" spans="1:13" x14ac:dyDescent="0.3">
      <c r="A578" s="3" t="str">
        <f>IF('PNW Barge Rate'!A603 &lt;&gt;"",'PNW Barge Rate'!A603,"")</f>
        <v/>
      </c>
      <c r="B578" s="41" t="str">
        <f>IF('PNW Barge Rate'!B603 &lt;&gt;"", 'PNW Barge Rate'!B603,"")</f>
        <v/>
      </c>
      <c r="C578" s="41" t="str">
        <f>IF('PNW Barge Rate'!C603&lt;&gt;"",'PNW Barge Rate'!C603,"")</f>
        <v/>
      </c>
      <c r="D578" s="41" t="str">
        <f>IF('PNW Barge Rate'!D603&lt;&gt;"",'PNW Barge Rate'!D603,"")</f>
        <v/>
      </c>
      <c r="E578" s="41" t="str">
        <f>IF('PNW Barge Rate'!E603&lt;&gt;"",'PNW Barge Rate'!E603,"")</f>
        <v/>
      </c>
      <c r="F578" s="41" t="str">
        <f>IF('PNW Barge Rate'!F603&lt;&gt;"",'PNW Barge Rate'!F603,"")</f>
        <v/>
      </c>
      <c r="G578" s="41" t="str">
        <f>IF('PNW Barge Rate'!G603&lt;&gt;"",'PNW Barge Rate'!G603,"")</f>
        <v/>
      </c>
      <c r="H578" s="41" t="str">
        <f>IF('PNW Barge Rate'!H603&lt;&gt;"",'PNW Barge Rate'!H603,"")</f>
        <v/>
      </c>
      <c r="I578" s="41" t="str">
        <f>IF('PNW Barge Rate'!I603&lt;&gt;"",'PNW Barge Rate'!I603,"")</f>
        <v/>
      </c>
      <c r="J578" s="41" t="str">
        <f>IF('PNW Barge Rate'!J603&lt;&gt;"",'PNW Barge Rate'!J603,"")</f>
        <v/>
      </c>
      <c r="K578" s="41" t="str">
        <f>IF('PNW Barge Rate'!K603&lt;&gt;"",'PNW Barge Rate'!K603,"")</f>
        <v/>
      </c>
      <c r="L578" s="41" t="str">
        <f>IF('PNW Barge Rate'!L603&lt;&gt;"",'PNW Barge Rate'!L603,"")</f>
        <v/>
      </c>
      <c r="M578" s="41" t="str">
        <f>IF('PNW Barge Rate'!N603&lt;&gt;"",'PNW Barge Rate'!N603,"")</f>
        <v/>
      </c>
    </row>
    <row r="579" spans="1:13" x14ac:dyDescent="0.3">
      <c r="A579" s="3" t="str">
        <f>IF('PNW Barge Rate'!A604 &lt;&gt;"",'PNW Barge Rate'!A604,"")</f>
        <v/>
      </c>
    </row>
    <row r="580" spans="1:13" x14ac:dyDescent="0.3">
      <c r="A580" s="3" t="str">
        <f>IF('PNW Barge Rate'!A605 &lt;&gt;"",'PNW Barge Rate'!A605,"")</f>
        <v/>
      </c>
    </row>
    <row r="581" spans="1:13" x14ac:dyDescent="0.3">
      <c r="A581" s="3" t="str">
        <f>IF('PNW Barge Rate'!A606 &lt;&gt;"",'PNW Barge Rate'!A606,"")</f>
        <v/>
      </c>
    </row>
    <row r="582" spans="1:13" x14ac:dyDescent="0.3">
      <c r="A582" s="3" t="str">
        <f>IF('PNW Barge Rate'!A607 &lt;&gt;"",'PNW Barge Rate'!A607,"")</f>
        <v/>
      </c>
    </row>
    <row r="583" spans="1:13" x14ac:dyDescent="0.3">
      <c r="A583" s="3" t="str">
        <f>IF('PNW Barge Rate'!A608 &lt;&gt;"",'PNW Barge Rate'!A608,"")</f>
        <v/>
      </c>
    </row>
    <row r="584" spans="1:13" x14ac:dyDescent="0.3">
      <c r="A584" s="3" t="str">
        <f>IF('PNW Barge Rate'!A609 &lt;&gt;"",'PNW Barge Rate'!A609,"")</f>
        <v/>
      </c>
    </row>
    <row r="585" spans="1:13" x14ac:dyDescent="0.3">
      <c r="A585" s="3" t="str">
        <f>IF('PNW Barge Rate'!A610 &lt;&gt;"",'PNW Barge Rate'!A610,"")</f>
        <v/>
      </c>
    </row>
    <row r="586" spans="1:13" x14ac:dyDescent="0.3">
      <c r="A586" s="3" t="str">
        <f>IF('PNW Barge Rate'!A611 &lt;&gt;"",'PNW Barge Rate'!A611,"")</f>
        <v/>
      </c>
    </row>
    <row r="587" spans="1:13" x14ac:dyDescent="0.3">
      <c r="A587" s="3" t="str">
        <f>IF('PNW Barge Rate'!A612 &lt;&gt;"",'PNW Barge Rate'!A612,"")</f>
        <v/>
      </c>
    </row>
    <row r="588" spans="1:13" x14ac:dyDescent="0.3">
      <c r="A588" s="3" t="str">
        <f>IF('PNW Barge Rate'!A613 &lt;&gt;"",'PNW Barge Rate'!A613,"")</f>
        <v/>
      </c>
    </row>
    <row r="589" spans="1:13" x14ac:dyDescent="0.3">
      <c r="A589" s="3" t="str">
        <f>IF('PNW Barge Rate'!A614 &lt;&gt;"",'PNW Barge Rate'!A614,"")</f>
        <v/>
      </c>
    </row>
    <row r="590" spans="1:13" x14ac:dyDescent="0.3">
      <c r="A590" s="3" t="str">
        <f>IF('PNW Barge Rate'!A615 &lt;&gt;"",'PNW Barge Rate'!A615,"")</f>
        <v/>
      </c>
    </row>
    <row r="591" spans="1:13" x14ac:dyDescent="0.3">
      <c r="A591" s="3" t="str">
        <f>IF('PNW Barge Rate'!A616 &lt;&gt;"",'PNW Barge Rate'!A616,"")</f>
        <v/>
      </c>
    </row>
    <row r="592" spans="1:13" x14ac:dyDescent="0.3">
      <c r="A592" s="3" t="str">
        <f>IF('PNW Barge Rate'!A617 &lt;&gt;"",'PNW Barge Rate'!A617,"")</f>
        <v/>
      </c>
    </row>
    <row r="593" spans="1:1" x14ac:dyDescent="0.3">
      <c r="A593" s="3" t="str">
        <f>IF('PNW Barge Rate'!A618 &lt;&gt;"",'PNW Barge Rate'!A618,"")</f>
        <v/>
      </c>
    </row>
    <row r="594" spans="1:1" x14ac:dyDescent="0.3">
      <c r="A594" s="3" t="str">
        <f>IF('PNW Barge Rate'!A619 &lt;&gt;"",'PNW Barge Rate'!A619,"")</f>
        <v/>
      </c>
    </row>
    <row r="595" spans="1:1" x14ac:dyDescent="0.3">
      <c r="A595" s="3" t="str">
        <f>IF('PNW Barge Rate'!A620 &lt;&gt;"",'PNW Barge Rate'!A620,"")</f>
        <v/>
      </c>
    </row>
    <row r="596" spans="1:1" x14ac:dyDescent="0.3">
      <c r="A596" s="3" t="str">
        <f>IF('PNW Barge Rate'!A621 &lt;&gt;"",'PNW Barge Rate'!A621,"")</f>
        <v/>
      </c>
    </row>
    <row r="597" spans="1:1" x14ac:dyDescent="0.3">
      <c r="A597" s="3" t="str">
        <f>IF('PNW Barge Rate'!A622 &lt;&gt;"",'PNW Barge Rate'!A622,"")</f>
        <v/>
      </c>
    </row>
    <row r="598" spans="1:1" x14ac:dyDescent="0.3">
      <c r="A598" s="3" t="str">
        <f>IF('PNW Barge Rate'!A623 &lt;&gt;"",'PNW Barge Rate'!A623,"")</f>
        <v/>
      </c>
    </row>
    <row r="599" spans="1:1" x14ac:dyDescent="0.3">
      <c r="A599" s="3" t="str">
        <f>IF('PNW Barge Rate'!A624 &lt;&gt;"",'PNW Barge Rate'!A624,"")</f>
        <v/>
      </c>
    </row>
    <row r="600" spans="1:1" x14ac:dyDescent="0.3">
      <c r="A600" s="3" t="str">
        <f>IF('PNW Barge Rate'!A625 &lt;&gt;"",'PNW Barge Rate'!A625,"")</f>
        <v/>
      </c>
    </row>
    <row r="601" spans="1:1" x14ac:dyDescent="0.3">
      <c r="A601" s="3" t="str">
        <f>IF('PNW Barge Rate'!A626 &lt;&gt;"",'PNW Barge Rate'!A626,"")</f>
        <v/>
      </c>
    </row>
    <row r="602" spans="1:1" x14ac:dyDescent="0.3">
      <c r="A602" s="3" t="str">
        <f>IF('PNW Barge Rate'!A627 &lt;&gt;"",'PNW Barge Rate'!A627,"")</f>
        <v/>
      </c>
    </row>
    <row r="603" spans="1:1" x14ac:dyDescent="0.3">
      <c r="A603" s="3" t="str">
        <f>IF('PNW Barge Rate'!A628 &lt;&gt;"",'PNW Barge Rate'!A628,"")</f>
        <v/>
      </c>
    </row>
    <row r="604" spans="1:1" x14ac:dyDescent="0.3">
      <c r="A604" s="3" t="str">
        <f>IF('PNW Barge Rate'!A629 &lt;&gt;"",'PNW Barge Rate'!A629,"")</f>
        <v/>
      </c>
    </row>
    <row r="605" spans="1:1" x14ac:dyDescent="0.3">
      <c r="A605" s="3" t="str">
        <f>IF('PNW Barge Rate'!A630 &lt;&gt;"",'PNW Barge Rate'!A630,"")</f>
        <v/>
      </c>
    </row>
    <row r="606" spans="1:1" x14ac:dyDescent="0.3">
      <c r="A606" s="3" t="str">
        <f>IF('PNW Barge Rate'!A631 &lt;&gt;"",'PNW Barge Rate'!A631,"")</f>
        <v/>
      </c>
    </row>
    <row r="607" spans="1:1" x14ac:dyDescent="0.3">
      <c r="A607" s="3" t="str">
        <f>IF('PNW Barge Rate'!A632 &lt;&gt;"",'PNW Barge Rate'!A632,"")</f>
        <v/>
      </c>
    </row>
    <row r="608" spans="1:1" x14ac:dyDescent="0.3">
      <c r="A608" s="3" t="str">
        <f>IF('PNW Barge Rate'!A633 &lt;&gt;"",'PNW Barge Rate'!A633,"")</f>
        <v/>
      </c>
    </row>
    <row r="609" spans="1:1" x14ac:dyDescent="0.3">
      <c r="A609" s="3" t="str">
        <f>IF('PNW Barge Rate'!A634 &lt;&gt;"",'PNW Barge Rate'!A634,"")</f>
        <v/>
      </c>
    </row>
    <row r="610" spans="1:1" x14ac:dyDescent="0.3">
      <c r="A610" s="3" t="str">
        <f>IF('PNW Barge Rate'!A635 &lt;&gt;"",'PNW Barge Rate'!A635,"")</f>
        <v/>
      </c>
    </row>
    <row r="611" spans="1:1" x14ac:dyDescent="0.3">
      <c r="A611" s="3" t="str">
        <f>IF('PNW Barge Rate'!A636 &lt;&gt;"",'PNW Barge Rate'!A636,"")</f>
        <v/>
      </c>
    </row>
    <row r="612" spans="1:1" x14ac:dyDescent="0.3">
      <c r="A612" s="3" t="str">
        <f>IF('PNW Barge Rate'!A637 &lt;&gt;"",'PNW Barge Rate'!A637,"")</f>
        <v/>
      </c>
    </row>
    <row r="613" spans="1:1" x14ac:dyDescent="0.3">
      <c r="A613" s="3" t="str">
        <f>IF('PNW Barge Rate'!A638 &lt;&gt;"",'PNW Barge Rate'!A638,"")</f>
        <v/>
      </c>
    </row>
    <row r="614" spans="1:1" x14ac:dyDescent="0.3">
      <c r="A614" s="3" t="str">
        <f>IF('PNW Barge Rate'!A639 &lt;&gt;"",'PNW Barge Rate'!A639,"")</f>
        <v/>
      </c>
    </row>
    <row r="615" spans="1:1" x14ac:dyDescent="0.3">
      <c r="A615" s="3" t="str">
        <f>IF('PNW Barge Rate'!A640 &lt;&gt;"",'PNW Barge Rate'!A640,"")</f>
        <v/>
      </c>
    </row>
    <row r="616" spans="1:1" x14ac:dyDescent="0.3">
      <c r="A616" s="3" t="str">
        <f>IF('PNW Barge Rate'!A641 &lt;&gt;"",'PNW Barge Rate'!A641,"")</f>
        <v/>
      </c>
    </row>
    <row r="617" spans="1:1" x14ac:dyDescent="0.3">
      <c r="A617" s="3" t="str">
        <f>IF('PNW Barge Rate'!A642 &lt;&gt;"",'PNW Barge Rate'!A642,"")</f>
        <v/>
      </c>
    </row>
    <row r="618" spans="1:1" x14ac:dyDescent="0.3">
      <c r="A618" s="3" t="str">
        <f>IF('PNW Barge Rate'!A643 &lt;&gt;"",'PNW Barge Rate'!A643,"")</f>
        <v/>
      </c>
    </row>
    <row r="619" spans="1:1" x14ac:dyDescent="0.3">
      <c r="A619" s="3" t="str">
        <f>IF('PNW Barge Rate'!A644 &lt;&gt;"",'PNW Barge Rate'!A644,"")</f>
        <v/>
      </c>
    </row>
    <row r="620" spans="1:1" x14ac:dyDescent="0.3">
      <c r="A620" s="3" t="str">
        <f>IF('PNW Barge Rate'!A645 &lt;&gt;"",'PNW Barge Rate'!A645,"")</f>
        <v/>
      </c>
    </row>
    <row r="621" spans="1:1" x14ac:dyDescent="0.3">
      <c r="A621" s="3" t="str">
        <f>IF('PNW Barge Rate'!A646 &lt;&gt;"",'PNW Barge Rate'!A646,"")</f>
        <v/>
      </c>
    </row>
    <row r="622" spans="1:1" x14ac:dyDescent="0.3">
      <c r="A622" s="3" t="str">
        <f>IF('PNW Barge Rate'!A647 &lt;&gt;"",'PNW Barge Rate'!A647,"")</f>
        <v/>
      </c>
    </row>
    <row r="623" spans="1:1" x14ac:dyDescent="0.3">
      <c r="A623" s="3" t="str">
        <f>IF('PNW Barge Rate'!A648 &lt;&gt;"",'PNW Barge Rate'!A648,"")</f>
        <v/>
      </c>
    </row>
    <row r="624" spans="1:1" x14ac:dyDescent="0.3">
      <c r="A624" s="3" t="str">
        <f>IF('PNW Barge Rate'!A649 &lt;&gt;"",'PNW Barge Rate'!A649,"")</f>
        <v/>
      </c>
    </row>
    <row r="625" spans="1:1" x14ac:dyDescent="0.3">
      <c r="A625" s="3" t="str">
        <f>IF('PNW Barge Rate'!A650 &lt;&gt;"",'PNW Barge Rate'!A650,"")</f>
        <v/>
      </c>
    </row>
    <row r="626" spans="1:1" x14ac:dyDescent="0.3">
      <c r="A626" s="3" t="str">
        <f>IF('PNW Barge Rate'!A651 &lt;&gt;"",'PNW Barge Rate'!A651,"")</f>
        <v/>
      </c>
    </row>
    <row r="627" spans="1:1" x14ac:dyDescent="0.3">
      <c r="A627" s="3" t="str">
        <f>IF('PNW Barge Rate'!A652 &lt;&gt;"",'PNW Barge Rate'!A652,"")</f>
        <v/>
      </c>
    </row>
    <row r="628" spans="1:1" x14ac:dyDescent="0.3">
      <c r="A628" s="3" t="str">
        <f>IF('PNW Barge Rate'!A653 &lt;&gt;"",'PNW Barge Rate'!A653,"")</f>
        <v/>
      </c>
    </row>
    <row r="629" spans="1:1" x14ac:dyDescent="0.3">
      <c r="A629" s="3" t="str">
        <f>IF('PNW Barge Rate'!A654 &lt;&gt;"",'PNW Barge Rate'!A654,"")</f>
        <v/>
      </c>
    </row>
    <row r="630" spans="1:1" x14ac:dyDescent="0.3">
      <c r="A630" s="3" t="str">
        <f>IF('PNW Barge Rate'!A655 &lt;&gt;"",'PNW Barge Rate'!A655,"")</f>
        <v/>
      </c>
    </row>
    <row r="631" spans="1:1" x14ac:dyDescent="0.3">
      <c r="A631" s="3" t="str">
        <f>IF('PNW Barge Rate'!A656 &lt;&gt;"",'PNW Barge Rate'!A656,"")</f>
        <v/>
      </c>
    </row>
    <row r="632" spans="1:1" x14ac:dyDescent="0.3">
      <c r="A632" s="3" t="str">
        <f>IF('PNW Barge Rate'!A657 &lt;&gt;"",'PNW Barge Rate'!A657,"")</f>
        <v/>
      </c>
    </row>
    <row r="633" spans="1:1" x14ac:dyDescent="0.3">
      <c r="A633" s="3" t="str">
        <f>IF('PNW Barge Rate'!A658 &lt;&gt;"",'PNW Barge Rate'!A658,"")</f>
        <v/>
      </c>
    </row>
    <row r="634" spans="1:1" x14ac:dyDescent="0.3">
      <c r="A634" s="3" t="str">
        <f>IF('PNW Barge Rate'!A659 &lt;&gt;"",'PNW Barge Rate'!A659,"")</f>
        <v/>
      </c>
    </row>
    <row r="635" spans="1:1" x14ac:dyDescent="0.3">
      <c r="A635" s="3" t="str">
        <f>IF('PNW Barge Rate'!A660 &lt;&gt;"",'PNW Barge Rate'!A660,"")</f>
        <v/>
      </c>
    </row>
    <row r="636" spans="1:1" x14ac:dyDescent="0.3">
      <c r="A636" s="3" t="str">
        <f>IF('PNW Barge Rate'!A661 &lt;&gt;"",'PNW Barge Rate'!A661,"")</f>
        <v/>
      </c>
    </row>
    <row r="637" spans="1:1" x14ac:dyDescent="0.3">
      <c r="A637" s="3" t="str">
        <f>IF('PNW Barge Rate'!A662 &lt;&gt;"",'PNW Barge Rate'!A662,"")</f>
        <v/>
      </c>
    </row>
    <row r="638" spans="1:1" x14ac:dyDescent="0.3">
      <c r="A638" s="3" t="str">
        <f>IF('PNW Barge Rate'!A663 &lt;&gt;"",'PNW Barge Rate'!A663,"")</f>
        <v/>
      </c>
    </row>
    <row r="639" spans="1:1" x14ac:dyDescent="0.3">
      <c r="A639" s="3" t="str">
        <f>IF('PNW Barge Rate'!A664 &lt;&gt;"",'PNW Barge Rate'!A664,"")</f>
        <v/>
      </c>
    </row>
    <row r="640" spans="1:1" x14ac:dyDescent="0.3">
      <c r="A640" s="3" t="str">
        <f>IF('PNW Barge Rate'!A665 &lt;&gt;"",'PNW Barge Rate'!A665,"")</f>
        <v/>
      </c>
    </row>
    <row r="641" spans="1:1" x14ac:dyDescent="0.3">
      <c r="A641" s="3" t="str">
        <f>IF('PNW Barge Rate'!A666 &lt;&gt;"",'PNW Barge Rate'!A666,"")</f>
        <v/>
      </c>
    </row>
    <row r="642" spans="1:1" x14ac:dyDescent="0.3">
      <c r="A642" s="3" t="str">
        <f>IF('PNW Barge Rate'!A667 &lt;&gt;"",'PNW Barge Rate'!A667,"")</f>
        <v/>
      </c>
    </row>
    <row r="643" spans="1:1" x14ac:dyDescent="0.3">
      <c r="A643" s="3" t="str">
        <f>IF('PNW Barge Rate'!A668 &lt;&gt;"",'PNW Barge Rate'!A668,"")</f>
        <v/>
      </c>
    </row>
    <row r="644" spans="1:1" x14ac:dyDescent="0.3">
      <c r="A644" s="3" t="str">
        <f>IF('PNW Barge Rate'!A669 &lt;&gt;"",'PNW Barge Rate'!A669,"")</f>
        <v/>
      </c>
    </row>
    <row r="645" spans="1:1" x14ac:dyDescent="0.3">
      <c r="A645" s="3" t="str">
        <f>IF('PNW Barge Rate'!A670 &lt;&gt;"",'PNW Barge Rate'!A670,"")</f>
        <v/>
      </c>
    </row>
    <row r="646" spans="1:1" x14ac:dyDescent="0.3">
      <c r="A646" s="3" t="str">
        <f>IF('PNW Barge Rate'!A671 &lt;&gt;"",'PNW Barge Rate'!A671,"")</f>
        <v/>
      </c>
    </row>
    <row r="647" spans="1:1" x14ac:dyDescent="0.3">
      <c r="A647" s="3" t="str">
        <f>IF('PNW Barge Rate'!A672 &lt;&gt;"",'PNW Barge Rate'!A672,"")</f>
        <v/>
      </c>
    </row>
    <row r="648" spans="1:1" x14ac:dyDescent="0.3">
      <c r="A648" s="3" t="str">
        <f>IF('PNW Barge Rate'!A673 &lt;&gt;"",'PNW Barge Rate'!A673,"")</f>
        <v/>
      </c>
    </row>
    <row r="649" spans="1:1" x14ac:dyDescent="0.3">
      <c r="A649" s="3" t="str">
        <f>IF('PNW Barge Rate'!A674 &lt;&gt;"",'PNW Barge Rate'!A674,"")</f>
        <v/>
      </c>
    </row>
    <row r="650" spans="1:1" x14ac:dyDescent="0.3">
      <c r="A650" s="3" t="str">
        <f>IF('PNW Barge Rate'!A675 &lt;&gt;"",'PNW Barge Rate'!A675,"")</f>
        <v/>
      </c>
    </row>
    <row r="651" spans="1:1" x14ac:dyDescent="0.3">
      <c r="A651" s="3" t="str">
        <f>IF('PNW Barge Rate'!A676 &lt;&gt;"",'PNW Barge Rate'!A676,"")</f>
        <v/>
      </c>
    </row>
    <row r="652" spans="1:1" x14ac:dyDescent="0.3">
      <c r="A652" s="3" t="str">
        <f>IF('PNW Barge Rate'!A677 &lt;&gt;"",'PNW Barge Rate'!A677,"")</f>
        <v/>
      </c>
    </row>
    <row r="653" spans="1:1" x14ac:dyDescent="0.3">
      <c r="A653" s="3" t="str">
        <f>IF('PNW Barge Rate'!A678 &lt;&gt;"",'PNW Barge Rate'!A678,"")</f>
        <v/>
      </c>
    </row>
    <row r="654" spans="1:1" x14ac:dyDescent="0.3">
      <c r="A654" s="3" t="str">
        <f>IF('PNW Barge Rate'!A679 &lt;&gt;"",'PNW Barge Rate'!A679,"")</f>
        <v/>
      </c>
    </row>
    <row r="655" spans="1:1" x14ac:dyDescent="0.3">
      <c r="A655" s="3" t="str">
        <f>IF('PNW Barge Rate'!A680 &lt;&gt;"",'PNW Barge Rate'!A680,"")</f>
        <v/>
      </c>
    </row>
    <row r="656" spans="1:1" x14ac:dyDescent="0.3">
      <c r="A656" s="3" t="str">
        <f>IF('PNW Barge Rate'!A681 &lt;&gt;"",'PNW Barge Rate'!A681,"")</f>
        <v/>
      </c>
    </row>
    <row r="657" spans="1:1" x14ac:dyDescent="0.3">
      <c r="A657" s="3" t="str">
        <f>IF('PNW Barge Rate'!A682 &lt;&gt;"",'PNW Barge Rate'!A682,"")</f>
        <v/>
      </c>
    </row>
    <row r="658" spans="1:1" x14ac:dyDescent="0.3">
      <c r="A658" s="3" t="str">
        <f>IF('PNW Barge Rate'!A683 &lt;&gt;"",'PNW Barge Rate'!A683,"")</f>
        <v/>
      </c>
    </row>
    <row r="659" spans="1:1" x14ac:dyDescent="0.3">
      <c r="A659" s="3" t="str">
        <f>IF('PNW Barge Rate'!A684 &lt;&gt;"",'PNW Barge Rate'!A684,"")</f>
        <v/>
      </c>
    </row>
    <row r="660" spans="1:1" x14ac:dyDescent="0.3">
      <c r="A660" s="3" t="str">
        <f>IF('PNW Barge Rate'!A685 &lt;&gt;"",'PNW Barge Rate'!A685,"")</f>
        <v/>
      </c>
    </row>
    <row r="661" spans="1:1" x14ac:dyDescent="0.3">
      <c r="A661" s="3" t="str">
        <f>IF('PNW Barge Rate'!A686 &lt;&gt;"",'PNW Barge Rate'!A686,"")</f>
        <v/>
      </c>
    </row>
    <row r="662" spans="1:1" x14ac:dyDescent="0.3">
      <c r="A662" s="3" t="str">
        <f>IF('PNW Barge Rate'!A687 &lt;&gt;"",'PNW Barge Rate'!A687,"")</f>
        <v/>
      </c>
    </row>
    <row r="663" spans="1:1" x14ac:dyDescent="0.3">
      <c r="A663" s="3" t="str">
        <f>IF('PNW Barge Rate'!A688 &lt;&gt;"",'PNW Barge Rate'!A688,"")</f>
        <v/>
      </c>
    </row>
    <row r="664" spans="1:1" x14ac:dyDescent="0.3">
      <c r="A664" s="3" t="str">
        <f>IF('PNW Barge Rate'!A689 &lt;&gt;"",'PNW Barge Rate'!A689,"")</f>
        <v/>
      </c>
    </row>
    <row r="665" spans="1:1" x14ac:dyDescent="0.3">
      <c r="A665" s="3" t="str">
        <f>IF('PNW Barge Rate'!A690 &lt;&gt;"",'PNW Barge Rate'!A690,"")</f>
        <v/>
      </c>
    </row>
    <row r="666" spans="1:1" x14ac:dyDescent="0.3">
      <c r="A666" s="3" t="str">
        <f>IF('PNW Barge Rate'!A691 &lt;&gt;"",'PNW Barge Rate'!A691,"")</f>
        <v/>
      </c>
    </row>
    <row r="667" spans="1:1" x14ac:dyDescent="0.3">
      <c r="A667" s="3" t="str">
        <f>IF('PNW Barge Rate'!A692 &lt;&gt;"",'PNW Barge Rate'!A692,"")</f>
        <v/>
      </c>
    </row>
    <row r="668" spans="1:1" x14ac:dyDescent="0.3">
      <c r="A668" s="3" t="str">
        <f>IF('PNW Barge Rate'!A693 &lt;&gt;"",'PNW Barge Rate'!A693,"")</f>
        <v/>
      </c>
    </row>
    <row r="669" spans="1:1" x14ac:dyDescent="0.3">
      <c r="A669" s="3" t="str">
        <f>IF('PNW Barge Rate'!A694 &lt;&gt;"",'PNW Barge Rate'!A694,"")</f>
        <v/>
      </c>
    </row>
    <row r="670" spans="1:1" x14ac:dyDescent="0.3">
      <c r="A670" s="3" t="str">
        <f>IF('PNW Barge Rate'!A695 &lt;&gt;"",'PNW Barge Rate'!A695,"")</f>
        <v/>
      </c>
    </row>
    <row r="671" spans="1:1" x14ac:dyDescent="0.3">
      <c r="A671" s="3" t="str">
        <f>IF('PNW Barge Rate'!A696 &lt;&gt;"",'PNW Barge Rate'!A696,"")</f>
        <v/>
      </c>
    </row>
    <row r="672" spans="1:1" x14ac:dyDescent="0.3">
      <c r="A672" s="3" t="str">
        <f>IF('PNW Barge Rate'!A697 &lt;&gt;"",'PNW Barge Rate'!A697,"")</f>
        <v/>
      </c>
    </row>
    <row r="673" spans="1:1" x14ac:dyDescent="0.3">
      <c r="A673" s="3" t="str">
        <f>IF('PNW Barge Rate'!A698 &lt;&gt;"",'PNW Barge Rate'!A698,"")</f>
        <v/>
      </c>
    </row>
    <row r="674" spans="1:1" x14ac:dyDescent="0.3">
      <c r="A674" s="3" t="str">
        <f>IF('PNW Barge Rate'!A699 &lt;&gt;"",'PNW Barge Rate'!A699,"")</f>
        <v/>
      </c>
    </row>
    <row r="675" spans="1:1" x14ac:dyDescent="0.3">
      <c r="A675" s="3" t="str">
        <f>IF('PNW Barge Rate'!A700 &lt;&gt;"",'PNW Barge Rate'!A700,"")</f>
        <v/>
      </c>
    </row>
    <row r="676" spans="1:1" x14ac:dyDescent="0.3">
      <c r="A676" s="3" t="str">
        <f>IF('PNW Barge Rate'!A701 &lt;&gt;"",'PNW Barge Rate'!A701,"")</f>
        <v/>
      </c>
    </row>
    <row r="677" spans="1:1" x14ac:dyDescent="0.3">
      <c r="A677" s="3" t="str">
        <f>IF('PNW Barge Rate'!A702 &lt;&gt;"",'PNW Barge Rate'!A702,"")</f>
        <v/>
      </c>
    </row>
    <row r="678" spans="1:1" x14ac:dyDescent="0.3">
      <c r="A678" s="3" t="str">
        <f>IF('PNW Barge Rate'!A703 &lt;&gt;"",'PNW Barge Rate'!A703,"")</f>
        <v/>
      </c>
    </row>
    <row r="679" spans="1:1" x14ac:dyDescent="0.3">
      <c r="A679" s="3" t="str">
        <f>IF('PNW Barge Rate'!A704 &lt;&gt;"",'PNW Barge Rate'!A704,"")</f>
        <v/>
      </c>
    </row>
    <row r="680" spans="1:1" x14ac:dyDescent="0.3">
      <c r="A680" s="3" t="str">
        <f>IF('PNW Barge Rate'!A705 &lt;&gt;"",'PNW Barge Rate'!A705,"")</f>
        <v/>
      </c>
    </row>
    <row r="681" spans="1:1" x14ac:dyDescent="0.3">
      <c r="A681" s="3" t="str">
        <f>IF('PNW Barge Rate'!A706 &lt;&gt;"",'PNW Barge Rate'!A706,"")</f>
        <v/>
      </c>
    </row>
    <row r="682" spans="1:1" x14ac:dyDescent="0.3">
      <c r="A682" s="3" t="str">
        <f>IF('PNW Barge Rate'!A707 &lt;&gt;"",'PNW Barge Rate'!A707,"")</f>
        <v/>
      </c>
    </row>
    <row r="683" spans="1:1" x14ac:dyDescent="0.3">
      <c r="A683" s="3" t="str">
        <f>IF('PNW Barge Rate'!A708 &lt;&gt;"",'PNW Barge Rate'!A708,"")</f>
        <v/>
      </c>
    </row>
    <row r="684" spans="1:1" x14ac:dyDescent="0.3">
      <c r="A684" s="3" t="str">
        <f>IF('PNW Barge Rate'!A709 &lt;&gt;"",'PNW Barge Rate'!A709,"")</f>
        <v/>
      </c>
    </row>
    <row r="685" spans="1:1" x14ac:dyDescent="0.3">
      <c r="A685" s="3" t="str">
        <f>IF('PNW Barge Rate'!A710 &lt;&gt;"",'PNW Barge Rate'!A710,"")</f>
        <v/>
      </c>
    </row>
    <row r="686" spans="1:1" x14ac:dyDescent="0.3">
      <c r="A686" s="3" t="str">
        <f>IF('PNW Barge Rate'!A711 &lt;&gt;"",'PNW Barge Rate'!A711,"")</f>
        <v/>
      </c>
    </row>
    <row r="687" spans="1:1" x14ac:dyDescent="0.3">
      <c r="A687" s="3" t="str">
        <f>IF('PNW Barge Rate'!A712 &lt;&gt;"",'PNW Barge Rate'!A712,"")</f>
        <v/>
      </c>
    </row>
    <row r="688" spans="1:1" x14ac:dyDescent="0.3">
      <c r="A688" s="3" t="str">
        <f>IF('PNW Barge Rate'!A713 &lt;&gt;"",'PNW Barge Rate'!A713,"")</f>
        <v/>
      </c>
    </row>
    <row r="689" spans="1:1" x14ac:dyDescent="0.3">
      <c r="A689" s="3" t="str">
        <f>IF('PNW Barge Rate'!A714 &lt;&gt;"",'PNW Barge Rate'!A714,"")</f>
        <v/>
      </c>
    </row>
    <row r="690" spans="1:1" x14ac:dyDescent="0.3">
      <c r="A690" s="3" t="str">
        <f>IF('PNW Barge Rate'!A715 &lt;&gt;"",'PNW Barge Rate'!A715,"")</f>
        <v/>
      </c>
    </row>
    <row r="691" spans="1:1" x14ac:dyDescent="0.3">
      <c r="A691" s="3" t="str">
        <f>IF('PNW Barge Rate'!A716 &lt;&gt;"",'PNW Barge Rate'!A716,"")</f>
        <v/>
      </c>
    </row>
    <row r="692" spans="1:1" x14ac:dyDescent="0.3">
      <c r="A692" s="3" t="str">
        <f>IF('PNW Barge Rate'!A717 &lt;&gt;"",'PNW Barge Rate'!A717,"")</f>
        <v/>
      </c>
    </row>
    <row r="693" spans="1:1" x14ac:dyDescent="0.3">
      <c r="A693" s="3" t="str">
        <f>IF('PNW Barge Rate'!A718 &lt;&gt;"",'PNW Barge Rate'!A718,"")</f>
        <v/>
      </c>
    </row>
    <row r="694" spans="1:1" x14ac:dyDescent="0.3">
      <c r="A694" s="3" t="str">
        <f>IF('PNW Barge Rate'!A719 &lt;&gt;"",'PNW Barge Rate'!A719,"")</f>
        <v/>
      </c>
    </row>
    <row r="695" spans="1:1" x14ac:dyDescent="0.3">
      <c r="A695" s="3" t="str">
        <f>IF('PNW Barge Rate'!A720 &lt;&gt;"",'PNW Barge Rate'!A720,"")</f>
        <v/>
      </c>
    </row>
    <row r="696" spans="1:1" x14ac:dyDescent="0.3">
      <c r="A696" s="3" t="str">
        <f>IF('PNW Barge Rate'!A721 &lt;&gt;"",'PNW Barge Rate'!A721,"")</f>
        <v/>
      </c>
    </row>
    <row r="697" spans="1:1" x14ac:dyDescent="0.3">
      <c r="A697" s="3" t="str">
        <f>IF('PNW Barge Rate'!A722 &lt;&gt;"",'PNW Barge Rate'!A722,"")</f>
        <v/>
      </c>
    </row>
    <row r="698" spans="1:1" x14ac:dyDescent="0.3">
      <c r="A698" s="3" t="str">
        <f>IF('PNW Barge Rate'!A723 &lt;&gt;"",'PNW Barge Rate'!A723,"")</f>
        <v/>
      </c>
    </row>
    <row r="699" spans="1:1" x14ac:dyDescent="0.3">
      <c r="A699" s="3" t="str">
        <f>IF('PNW Barge Rate'!A724 &lt;&gt;"",'PNW Barge Rate'!A724,"")</f>
        <v/>
      </c>
    </row>
    <row r="700" spans="1:1" x14ac:dyDescent="0.3">
      <c r="A700" s="3" t="str">
        <f>IF('PNW Barge Rate'!A725 &lt;&gt;"",'PNW Barge Rate'!A725,"")</f>
        <v/>
      </c>
    </row>
    <row r="701" spans="1:1" x14ac:dyDescent="0.3">
      <c r="A701" s="3" t="str">
        <f>IF('PNW Barge Rate'!A726 &lt;&gt;"",'PNW Barge Rate'!A726,"")</f>
        <v/>
      </c>
    </row>
    <row r="702" spans="1:1" x14ac:dyDescent="0.3">
      <c r="A702" s="3" t="str">
        <f>IF('PNW Barge Rate'!A727 &lt;&gt;"",'PNW Barge Rate'!A727,"")</f>
        <v/>
      </c>
    </row>
    <row r="703" spans="1:1" x14ac:dyDescent="0.3">
      <c r="A703" s="3" t="str">
        <f>IF('PNW Barge Rate'!A728 &lt;&gt;"",'PNW Barge Rate'!A728,"")</f>
        <v/>
      </c>
    </row>
    <row r="704" spans="1:1" x14ac:dyDescent="0.3">
      <c r="A704" s="3" t="str">
        <f>IF('PNW Barge Rate'!A729 &lt;&gt;"",'PNW Barge Rate'!A729,"")</f>
        <v/>
      </c>
    </row>
    <row r="705" spans="1:1" x14ac:dyDescent="0.3">
      <c r="A705" s="3" t="str">
        <f>IF('PNW Barge Rate'!A730 &lt;&gt;"",'PNW Barge Rate'!A730,"")</f>
        <v/>
      </c>
    </row>
    <row r="706" spans="1:1" x14ac:dyDescent="0.3">
      <c r="A706" s="3" t="str">
        <f>IF('PNW Barge Rate'!A731 &lt;&gt;"",'PNW Barge Rate'!A731,"")</f>
        <v/>
      </c>
    </row>
    <row r="707" spans="1:1" x14ac:dyDescent="0.3">
      <c r="A707" s="3" t="str">
        <f>IF('PNW Barge Rate'!A732 &lt;&gt;"",'PNW Barge Rate'!A732,"")</f>
        <v/>
      </c>
    </row>
    <row r="708" spans="1:1" x14ac:dyDescent="0.3">
      <c r="A708" s="3" t="str">
        <f>IF('PNW Barge Rate'!A733 &lt;&gt;"",'PNW Barge Rate'!A733,"")</f>
        <v/>
      </c>
    </row>
    <row r="709" spans="1:1" x14ac:dyDescent="0.3">
      <c r="A709" s="3" t="str">
        <f>IF('PNW Barge Rate'!A734 &lt;&gt;"",'PNW Barge Rate'!A734,"")</f>
        <v/>
      </c>
    </row>
    <row r="710" spans="1:1" x14ac:dyDescent="0.3">
      <c r="A710" s="3" t="str">
        <f>IF('PNW Barge Rate'!A735 &lt;&gt;"",'PNW Barge Rate'!A735,"")</f>
        <v/>
      </c>
    </row>
    <row r="711" spans="1:1" x14ac:dyDescent="0.3">
      <c r="A711" s="3" t="str">
        <f>IF('PNW Barge Rate'!A736 &lt;&gt;"",'PNW Barge Rate'!A736,"")</f>
        <v/>
      </c>
    </row>
    <row r="712" spans="1:1" x14ac:dyDescent="0.3">
      <c r="A712" s="3" t="str">
        <f>IF('PNW Barge Rate'!A737 &lt;&gt;"",'PNW Barge Rate'!A737,"")</f>
        <v/>
      </c>
    </row>
    <row r="713" spans="1:1" x14ac:dyDescent="0.3">
      <c r="A713" s="3" t="str">
        <f>IF('PNW Barge Rate'!A738 &lt;&gt;"",'PNW Barge Rate'!A738,"")</f>
        <v/>
      </c>
    </row>
    <row r="714" spans="1:1" x14ac:dyDescent="0.3">
      <c r="A714" s="3" t="str">
        <f>IF('PNW Barge Rate'!A739 &lt;&gt;"",'PNW Barge Rate'!A739,"")</f>
        <v/>
      </c>
    </row>
    <row r="715" spans="1:1" x14ac:dyDescent="0.3">
      <c r="A715" s="3" t="str">
        <f>IF('PNW Barge Rate'!A740 &lt;&gt;"",'PNW Barge Rate'!A740,"")</f>
        <v/>
      </c>
    </row>
    <row r="716" spans="1:1" x14ac:dyDescent="0.3">
      <c r="A716" s="3" t="str">
        <f>IF('PNW Barge Rate'!A741 &lt;&gt;"",'PNW Barge Rate'!A741,"")</f>
        <v/>
      </c>
    </row>
    <row r="717" spans="1:1" x14ac:dyDescent="0.3">
      <c r="A717" s="3" t="str">
        <f>IF('PNW Barge Rate'!A742 &lt;&gt;"",'PNW Barge Rate'!A742,"")</f>
        <v/>
      </c>
    </row>
    <row r="718" spans="1:1" x14ac:dyDescent="0.3">
      <c r="A718" s="3" t="str">
        <f>IF('PNW Barge Rate'!A743 &lt;&gt;"",'PNW Barge Rate'!A743,"")</f>
        <v/>
      </c>
    </row>
    <row r="719" spans="1:1" x14ac:dyDescent="0.3">
      <c r="A719" s="3" t="str">
        <f>IF('PNW Barge Rate'!A744 &lt;&gt;"",'PNW Barge Rate'!A744,"")</f>
        <v/>
      </c>
    </row>
    <row r="720" spans="1:1" x14ac:dyDescent="0.3">
      <c r="A720" s="3" t="str">
        <f>IF('PNW Barge Rate'!A745 &lt;&gt;"",'PNW Barge Rate'!A745,"")</f>
        <v/>
      </c>
    </row>
    <row r="721" spans="1:1" x14ac:dyDescent="0.3">
      <c r="A721" s="3" t="str">
        <f>IF('PNW Barge Rate'!A746 &lt;&gt;"",'PNW Barge Rate'!A746,"")</f>
        <v/>
      </c>
    </row>
    <row r="722" spans="1:1" x14ac:dyDescent="0.3">
      <c r="A722" s="3" t="str">
        <f>IF('PNW Barge Rate'!A747 &lt;&gt;"",'PNW Barge Rate'!A747,"")</f>
        <v/>
      </c>
    </row>
    <row r="723" spans="1:1" x14ac:dyDescent="0.3">
      <c r="A723" s="3" t="str">
        <f>IF('PNW Barge Rate'!A748 &lt;&gt;"",'PNW Barge Rate'!A748,"")</f>
        <v/>
      </c>
    </row>
    <row r="724" spans="1:1" x14ac:dyDescent="0.3">
      <c r="A724" s="3" t="str">
        <f>IF('PNW Barge Rate'!A749 &lt;&gt;"",'PNW Barge Rate'!A749,"")</f>
        <v/>
      </c>
    </row>
    <row r="725" spans="1:1" x14ac:dyDescent="0.3">
      <c r="A725" s="3" t="str">
        <f>IF('PNW Barge Rate'!A750 &lt;&gt;"",'PNW Barge Rate'!A750,"")</f>
        <v/>
      </c>
    </row>
    <row r="726" spans="1:1" x14ac:dyDescent="0.3">
      <c r="A726" s="3" t="str">
        <f>IF('PNW Barge Rate'!A751 &lt;&gt;"",'PNW Barge Rate'!A751,"")</f>
        <v/>
      </c>
    </row>
    <row r="727" spans="1:1" x14ac:dyDescent="0.3">
      <c r="A727" s="3" t="str">
        <f>IF('PNW Barge Rate'!A752 &lt;&gt;"",'PNW Barge Rate'!A752,"")</f>
        <v/>
      </c>
    </row>
    <row r="728" spans="1:1" x14ac:dyDescent="0.3">
      <c r="A728" s="3" t="str">
        <f>IF('PNW Barge Rate'!A753 &lt;&gt;"",'PNW Barge Rate'!A753,"")</f>
        <v/>
      </c>
    </row>
    <row r="729" spans="1:1" x14ac:dyDescent="0.3">
      <c r="A729" s="3" t="str">
        <f>IF('PNW Barge Rate'!A754 &lt;&gt;"",'PNW Barge Rate'!A754,"")</f>
        <v/>
      </c>
    </row>
    <row r="730" spans="1:1" x14ac:dyDescent="0.3">
      <c r="A730" s="3" t="str">
        <f>IF('PNW Barge Rate'!A755 &lt;&gt;"",'PNW Barge Rate'!A755,"")</f>
        <v/>
      </c>
    </row>
    <row r="731" spans="1:1" x14ac:dyDescent="0.3">
      <c r="A731" s="3" t="str">
        <f>IF('PNW Barge Rate'!A756 &lt;&gt;"",'PNW Barge Rate'!A756,"")</f>
        <v/>
      </c>
    </row>
    <row r="732" spans="1:1" x14ac:dyDescent="0.3">
      <c r="A732" s="3" t="str">
        <f>IF('PNW Barge Rate'!A757 &lt;&gt;"",'PNW Barge Rate'!A757,"")</f>
        <v/>
      </c>
    </row>
    <row r="733" spans="1:1" x14ac:dyDescent="0.3">
      <c r="A733" s="3" t="str">
        <f>IF('PNW Barge Rate'!A758 &lt;&gt;"",'PNW Barge Rate'!A758,"")</f>
        <v/>
      </c>
    </row>
    <row r="734" spans="1:1" x14ac:dyDescent="0.3">
      <c r="A734" s="3" t="str">
        <f>IF('PNW Barge Rate'!A759 &lt;&gt;"",'PNW Barge Rate'!A759,"")</f>
        <v/>
      </c>
    </row>
    <row r="735" spans="1:1" x14ac:dyDescent="0.3">
      <c r="A735" s="3" t="str">
        <f>IF('PNW Barge Rate'!A760 &lt;&gt;"",'PNW Barge Rate'!A760,"")</f>
        <v/>
      </c>
    </row>
    <row r="736" spans="1:1" x14ac:dyDescent="0.3">
      <c r="A736" s="3" t="str">
        <f>IF('PNW Barge Rate'!A761 &lt;&gt;"",'PNW Barge Rate'!A761,"")</f>
        <v/>
      </c>
    </row>
    <row r="737" spans="1:1" x14ac:dyDescent="0.3">
      <c r="A737" s="3" t="str">
        <f>IF('PNW Barge Rate'!A762 &lt;&gt;"",'PNW Barge Rate'!A762,"")</f>
        <v/>
      </c>
    </row>
    <row r="738" spans="1:1" x14ac:dyDescent="0.3">
      <c r="A738" s="3" t="str">
        <f>IF('PNW Barge Rate'!A763 &lt;&gt;"",'PNW Barge Rate'!A763,"")</f>
        <v/>
      </c>
    </row>
    <row r="739" spans="1:1" x14ac:dyDescent="0.3">
      <c r="A739" s="3" t="str">
        <f>IF('PNW Barge Rate'!A764 &lt;&gt;"",'PNW Barge Rate'!A764,"")</f>
        <v/>
      </c>
    </row>
    <row r="740" spans="1:1" x14ac:dyDescent="0.3">
      <c r="A740" s="3" t="str">
        <f>IF('PNW Barge Rate'!A765 &lt;&gt;"",'PNW Barge Rate'!A765,"")</f>
        <v/>
      </c>
    </row>
    <row r="741" spans="1:1" x14ac:dyDescent="0.3">
      <c r="A741" s="3" t="str">
        <f>IF('PNW Barge Rate'!A766 &lt;&gt;"",'PNW Barge Rate'!A766,"")</f>
        <v/>
      </c>
    </row>
    <row r="742" spans="1:1" x14ac:dyDescent="0.3">
      <c r="A742" s="3" t="str">
        <f>IF('PNW Barge Rate'!A767 &lt;&gt;"",'PNW Barge Rate'!A767,"")</f>
        <v/>
      </c>
    </row>
    <row r="743" spans="1:1" x14ac:dyDescent="0.3">
      <c r="A743" s="3" t="str">
        <f>IF('PNW Barge Rate'!A768 &lt;&gt;"",'PNW Barge Rate'!A768,"")</f>
        <v/>
      </c>
    </row>
    <row r="744" spans="1:1" x14ac:dyDescent="0.3">
      <c r="A744" s="3" t="str">
        <f>IF('PNW Barge Rate'!A769 &lt;&gt;"",'PNW Barge Rate'!A769,"")</f>
        <v/>
      </c>
    </row>
    <row r="745" spans="1:1" x14ac:dyDescent="0.3">
      <c r="A745" s="3" t="str">
        <f>IF('PNW Barge Rate'!A770 &lt;&gt;"",'PNW Barge Rate'!A770,"")</f>
        <v/>
      </c>
    </row>
    <row r="746" spans="1:1" x14ac:dyDescent="0.3">
      <c r="A746" s="3" t="str">
        <f>IF('PNW Barge Rate'!A771 &lt;&gt;"",'PNW Barge Rate'!A771,"")</f>
        <v/>
      </c>
    </row>
    <row r="747" spans="1:1" x14ac:dyDescent="0.3">
      <c r="A747" s="3" t="str">
        <f>IF('PNW Barge Rate'!A772 &lt;&gt;"",'PNW Barge Rate'!A772,"")</f>
        <v/>
      </c>
    </row>
    <row r="748" spans="1:1" x14ac:dyDescent="0.3">
      <c r="A748" s="3" t="str">
        <f>IF('PNW Barge Rate'!A773 &lt;&gt;"",'PNW Barge Rate'!A773,"")</f>
        <v/>
      </c>
    </row>
    <row r="749" spans="1:1" x14ac:dyDescent="0.3">
      <c r="A749" s="3" t="str">
        <f>IF('PNW Barge Rate'!A774 &lt;&gt;"",'PNW Barge Rate'!A774,"")</f>
        <v/>
      </c>
    </row>
    <row r="750" spans="1:1" x14ac:dyDescent="0.3">
      <c r="A750" s="3" t="str">
        <f>IF('PNW Barge Rate'!A775 &lt;&gt;"",'PNW Barge Rate'!A775,"")</f>
        <v/>
      </c>
    </row>
    <row r="751" spans="1:1" x14ac:dyDescent="0.3">
      <c r="A751" s="3" t="str">
        <f>IF('PNW Barge Rate'!A776 &lt;&gt;"",'PNW Barge Rate'!A776,"")</f>
        <v/>
      </c>
    </row>
    <row r="752" spans="1:1" x14ac:dyDescent="0.3">
      <c r="A752" s="3" t="str">
        <f>IF('PNW Barge Rate'!A777 &lt;&gt;"",'PNW Barge Rate'!A777,"")</f>
        <v/>
      </c>
    </row>
    <row r="753" spans="1:1" x14ac:dyDescent="0.3">
      <c r="A753" s="3" t="str">
        <f>IF('PNW Barge Rate'!A778 &lt;&gt;"",'PNW Barge Rate'!A778,"")</f>
        <v/>
      </c>
    </row>
    <row r="754" spans="1:1" x14ac:dyDescent="0.3">
      <c r="A754" s="3" t="str">
        <f>IF('PNW Barge Rate'!A779 &lt;&gt;"",'PNW Barge Rate'!A779,"")</f>
        <v/>
      </c>
    </row>
    <row r="755" spans="1:1" x14ac:dyDescent="0.3">
      <c r="A755" s="3" t="str">
        <f>IF('PNW Barge Rate'!A780 &lt;&gt;"",'PNW Barge Rate'!A780,"")</f>
        <v/>
      </c>
    </row>
    <row r="756" spans="1:1" x14ac:dyDescent="0.3">
      <c r="A756" s="3" t="str">
        <f>IF('PNW Barge Rate'!A781 &lt;&gt;"",'PNW Barge Rate'!A781,"")</f>
        <v/>
      </c>
    </row>
    <row r="757" spans="1:1" x14ac:dyDescent="0.3">
      <c r="A757" s="3" t="str">
        <f>IF('PNW Barge Rate'!A782 &lt;&gt;"",'PNW Barge Rate'!A782,"")</f>
        <v/>
      </c>
    </row>
    <row r="758" spans="1:1" x14ac:dyDescent="0.3">
      <c r="A758" s="3" t="str">
        <f>IF('PNW Barge Rate'!A783 &lt;&gt;"",'PNW Barge Rate'!A783,"")</f>
        <v/>
      </c>
    </row>
    <row r="759" spans="1:1" x14ac:dyDescent="0.3">
      <c r="A759" s="3" t="str">
        <f>IF('PNW Barge Rate'!A784 &lt;&gt;"",'PNW Barge Rate'!A784,"")</f>
        <v/>
      </c>
    </row>
    <row r="760" spans="1:1" x14ac:dyDescent="0.3">
      <c r="A760" s="3" t="str">
        <f>IF('PNW Barge Rate'!A785 &lt;&gt;"",'PNW Barge Rate'!A785,"")</f>
        <v/>
      </c>
    </row>
    <row r="761" spans="1:1" x14ac:dyDescent="0.3">
      <c r="A761" s="3" t="str">
        <f>IF('PNW Barge Rate'!A786 &lt;&gt;"",'PNW Barge Rate'!A786,"")</f>
        <v/>
      </c>
    </row>
    <row r="762" spans="1:1" x14ac:dyDescent="0.3">
      <c r="A762" s="3" t="str">
        <f>IF('PNW Barge Rate'!A787 &lt;&gt;"",'PNW Barge Rate'!A787,"")</f>
        <v/>
      </c>
    </row>
    <row r="763" spans="1:1" x14ac:dyDescent="0.3">
      <c r="A763" s="3" t="str">
        <f>IF('PNW Barge Rate'!A788 &lt;&gt;"",'PNW Barge Rate'!A788,"")</f>
        <v/>
      </c>
    </row>
    <row r="764" spans="1:1" x14ac:dyDescent="0.3">
      <c r="A764" s="3" t="str">
        <f>IF('PNW Barge Rate'!A789 &lt;&gt;"",'PNW Barge Rate'!A789,"")</f>
        <v/>
      </c>
    </row>
    <row r="765" spans="1:1" x14ac:dyDescent="0.3">
      <c r="A765" s="3" t="str">
        <f>IF('PNW Barge Rate'!A790 &lt;&gt;"",'PNW Barge Rate'!A790,"")</f>
        <v/>
      </c>
    </row>
    <row r="766" spans="1:1" x14ac:dyDescent="0.3">
      <c r="A766" s="3" t="str">
        <f>IF('PNW Barge Rate'!A791 &lt;&gt;"",'PNW Barge Rate'!A791,"")</f>
        <v/>
      </c>
    </row>
    <row r="767" spans="1:1" x14ac:dyDescent="0.3">
      <c r="A767" s="3" t="str">
        <f>IF('PNW Barge Rate'!A792 &lt;&gt;"",'PNW Barge Rate'!A792,"")</f>
        <v/>
      </c>
    </row>
    <row r="768" spans="1:1" x14ac:dyDescent="0.3">
      <c r="A768" s="3" t="str">
        <f>IF('PNW Barge Rate'!A793 &lt;&gt;"",'PNW Barge Rate'!A793,"")</f>
        <v/>
      </c>
    </row>
    <row r="769" spans="1:1" x14ac:dyDescent="0.3">
      <c r="A769" s="3" t="str">
        <f>IF('PNW Barge Rate'!A794 &lt;&gt;"",'PNW Barge Rate'!A794,"")</f>
        <v/>
      </c>
    </row>
    <row r="770" spans="1:1" x14ac:dyDescent="0.3">
      <c r="A770" s="3" t="str">
        <f>IF('PNW Barge Rate'!A795 &lt;&gt;"",'PNW Barge Rate'!A795,"")</f>
        <v/>
      </c>
    </row>
    <row r="771" spans="1:1" x14ac:dyDescent="0.3">
      <c r="A771" s="3" t="str">
        <f>IF('PNW Barge Rate'!A796 &lt;&gt;"",'PNW Barge Rate'!A796,"")</f>
        <v/>
      </c>
    </row>
    <row r="772" spans="1:1" x14ac:dyDescent="0.3">
      <c r="A772" s="3" t="str">
        <f>IF('PNW Barge Rate'!A797 &lt;&gt;"",'PNW Barge Rate'!A797,"")</f>
        <v/>
      </c>
    </row>
    <row r="773" spans="1:1" x14ac:dyDescent="0.3">
      <c r="A773" s="3" t="str">
        <f>IF('PNW Barge Rate'!A798 &lt;&gt;"",'PNW Barge Rate'!A798,"")</f>
        <v/>
      </c>
    </row>
    <row r="774" spans="1:1" x14ac:dyDescent="0.3">
      <c r="A774" s="3" t="str">
        <f>IF('PNW Barge Rate'!A799 &lt;&gt;"",'PNW Barge Rate'!A799,"")</f>
        <v/>
      </c>
    </row>
    <row r="775" spans="1:1" x14ac:dyDescent="0.3">
      <c r="A775" s="3" t="str">
        <f>IF('PNW Barge Rate'!A800 &lt;&gt;"",'PNW Barge Rate'!A800,"")</f>
        <v/>
      </c>
    </row>
    <row r="776" spans="1:1" x14ac:dyDescent="0.3">
      <c r="A776" s="3" t="str">
        <f>IF('PNW Barge Rate'!A801 &lt;&gt;"",'PNW Barge Rate'!A801,"")</f>
        <v/>
      </c>
    </row>
    <row r="777" spans="1:1" x14ac:dyDescent="0.3">
      <c r="A777" s="3" t="str">
        <f>IF('PNW Barge Rate'!A802 &lt;&gt;"",'PNW Barge Rate'!A802,"")</f>
        <v/>
      </c>
    </row>
    <row r="778" spans="1:1" x14ac:dyDescent="0.3">
      <c r="A778" s="3" t="str">
        <f>IF('PNW Barge Rate'!A803 &lt;&gt;"",'PNW Barge Rate'!A803,"")</f>
        <v/>
      </c>
    </row>
    <row r="779" spans="1:1" x14ac:dyDescent="0.3">
      <c r="A779" s="3" t="str">
        <f>IF('PNW Barge Rate'!A804 &lt;&gt;"",'PNW Barge Rate'!A804,"")</f>
        <v/>
      </c>
    </row>
    <row r="780" spans="1:1" x14ac:dyDescent="0.3">
      <c r="A780" s="3" t="str">
        <f>IF('PNW Barge Rate'!A805 &lt;&gt;"",'PNW Barge Rate'!A805,"")</f>
        <v/>
      </c>
    </row>
    <row r="781" spans="1:1" x14ac:dyDescent="0.3">
      <c r="A781" s="3" t="str">
        <f>IF('PNW Barge Rate'!A806 &lt;&gt;"",'PNW Barge Rate'!A806,"")</f>
        <v/>
      </c>
    </row>
    <row r="782" spans="1:1" x14ac:dyDescent="0.3">
      <c r="A782" s="3" t="str">
        <f>IF('PNW Barge Rate'!A807 &lt;&gt;"",'PNW Barge Rate'!A807,"")</f>
        <v/>
      </c>
    </row>
    <row r="783" spans="1:1" x14ac:dyDescent="0.3">
      <c r="A783" s="3" t="str">
        <f>IF('PNW Barge Rate'!A808 &lt;&gt;"",'PNW Barge Rate'!A808,"")</f>
        <v/>
      </c>
    </row>
    <row r="784" spans="1:1" x14ac:dyDescent="0.3">
      <c r="A784" s="3" t="str">
        <f>IF('PNW Barge Rate'!A809 &lt;&gt;"",'PNW Barge Rate'!A809,"")</f>
        <v/>
      </c>
    </row>
    <row r="785" spans="1:1" x14ac:dyDescent="0.3">
      <c r="A785" s="3" t="str">
        <f>IF('PNW Barge Rate'!A810 &lt;&gt;"",'PNW Barge Rate'!A810,"")</f>
        <v/>
      </c>
    </row>
    <row r="786" spans="1:1" x14ac:dyDescent="0.3">
      <c r="A786" s="3" t="str">
        <f>IF('PNW Barge Rate'!A811 &lt;&gt;"",'PNW Barge Rate'!A811,"")</f>
        <v/>
      </c>
    </row>
    <row r="787" spans="1:1" x14ac:dyDescent="0.3">
      <c r="A787" s="3" t="str">
        <f>IF('PNW Barge Rate'!A812 &lt;&gt;"",'PNW Barge Rate'!A812,"")</f>
        <v/>
      </c>
    </row>
    <row r="788" spans="1:1" x14ac:dyDescent="0.3">
      <c r="A788" s="3" t="str">
        <f>IF('PNW Barge Rate'!A813 &lt;&gt;"",'PNW Barge Rate'!A813,"")</f>
        <v/>
      </c>
    </row>
    <row r="789" spans="1:1" x14ac:dyDescent="0.3">
      <c r="A789" s="3" t="str">
        <f>IF('PNW Barge Rate'!A814 &lt;&gt;"",'PNW Barge Rate'!A814,"")</f>
        <v/>
      </c>
    </row>
    <row r="790" spans="1:1" x14ac:dyDescent="0.3">
      <c r="A790" s="3" t="str">
        <f>IF('PNW Barge Rate'!A815 &lt;&gt;"",'PNW Barge Rate'!A815,"")</f>
        <v/>
      </c>
    </row>
    <row r="791" spans="1:1" x14ac:dyDescent="0.3">
      <c r="A791" s="3" t="str">
        <f>IF('PNW Barge Rate'!A816 &lt;&gt;"",'PNW Barge Rate'!A816,"")</f>
        <v/>
      </c>
    </row>
    <row r="792" spans="1:1" x14ac:dyDescent="0.3">
      <c r="A792" s="3" t="str">
        <f>IF('PNW Barge Rate'!A817 &lt;&gt;"",'PNW Barge Rate'!A817,"")</f>
        <v/>
      </c>
    </row>
    <row r="793" spans="1:1" x14ac:dyDescent="0.3">
      <c r="A793" s="3" t="str">
        <f>IF('PNW Barge Rate'!A818 &lt;&gt;"",'PNW Barge Rate'!A818,"")</f>
        <v/>
      </c>
    </row>
    <row r="794" spans="1:1" x14ac:dyDescent="0.3">
      <c r="A794" s="3" t="str">
        <f>IF('PNW Barge Rate'!A819 &lt;&gt;"",'PNW Barge Rate'!A819,"")</f>
        <v/>
      </c>
    </row>
    <row r="795" spans="1:1" x14ac:dyDescent="0.3">
      <c r="A795" s="3" t="str">
        <f>IF('PNW Barge Rate'!A820 &lt;&gt;"",'PNW Barge Rate'!A820,"")</f>
        <v/>
      </c>
    </row>
    <row r="796" spans="1:1" x14ac:dyDescent="0.3">
      <c r="A796" s="3" t="str">
        <f>IF('PNW Barge Rate'!A821 &lt;&gt;"",'PNW Barge Rate'!A821,"")</f>
        <v/>
      </c>
    </row>
    <row r="797" spans="1:1" x14ac:dyDescent="0.3">
      <c r="A797" s="3" t="str">
        <f>IF('PNW Barge Rate'!A822 &lt;&gt;"",'PNW Barge Rate'!A822,"")</f>
        <v/>
      </c>
    </row>
    <row r="798" spans="1:1" x14ac:dyDescent="0.3">
      <c r="A798" s="3" t="str">
        <f>IF('PNW Barge Rate'!A823 &lt;&gt;"",'PNW Barge Rate'!A823,"")</f>
        <v/>
      </c>
    </row>
    <row r="799" spans="1:1" x14ac:dyDescent="0.3">
      <c r="A799" s="3" t="str">
        <f>IF('PNW Barge Rate'!A824 &lt;&gt;"",'PNW Barge Rate'!A824,"")</f>
        <v/>
      </c>
    </row>
    <row r="800" spans="1:1" x14ac:dyDescent="0.3">
      <c r="A800" s="3" t="str">
        <f>IF('PNW Barge Rate'!A825 &lt;&gt;"",'PNW Barge Rate'!A825,"")</f>
        <v/>
      </c>
    </row>
    <row r="801" spans="1:1" x14ac:dyDescent="0.3">
      <c r="A801" s="3" t="str">
        <f>IF('PNW Barge Rate'!A826 &lt;&gt;"",'PNW Barge Rate'!A826,"")</f>
        <v/>
      </c>
    </row>
    <row r="802" spans="1:1" x14ac:dyDescent="0.3">
      <c r="A802" s="3" t="str">
        <f>IF('PNW Barge Rate'!A827 &lt;&gt;"",'PNW Barge Rate'!A827,"")</f>
        <v/>
      </c>
    </row>
    <row r="803" spans="1:1" x14ac:dyDescent="0.3">
      <c r="A803" s="3" t="str">
        <f>IF('PNW Barge Rate'!A828 &lt;&gt;"",'PNW Barge Rate'!A828,"")</f>
        <v/>
      </c>
    </row>
    <row r="804" spans="1:1" x14ac:dyDescent="0.3">
      <c r="A804" s="3" t="str">
        <f>IF('PNW Barge Rate'!A829 &lt;&gt;"",'PNW Barge Rate'!A829,"")</f>
        <v/>
      </c>
    </row>
    <row r="805" spans="1:1" x14ac:dyDescent="0.3">
      <c r="A805" s="3" t="str">
        <f>IF('PNW Barge Rate'!A830 &lt;&gt;"",'PNW Barge Rate'!A830,"")</f>
        <v/>
      </c>
    </row>
    <row r="806" spans="1:1" x14ac:dyDescent="0.3">
      <c r="A806" s="3" t="str">
        <f>IF('PNW Barge Rate'!A831 &lt;&gt;"",'PNW Barge Rate'!A831,"")</f>
        <v/>
      </c>
    </row>
    <row r="807" spans="1:1" x14ac:dyDescent="0.3">
      <c r="A807" s="3" t="str">
        <f>IF('PNW Barge Rate'!A832 &lt;&gt;"",'PNW Barge Rate'!A832,"")</f>
        <v/>
      </c>
    </row>
    <row r="808" spans="1:1" x14ac:dyDescent="0.3">
      <c r="A808" s="3" t="str">
        <f>IF('PNW Barge Rate'!A833 &lt;&gt;"",'PNW Barge Rate'!A833,"")</f>
        <v/>
      </c>
    </row>
    <row r="809" spans="1:1" x14ac:dyDescent="0.3">
      <c r="A809" s="3" t="str">
        <f>IF('PNW Barge Rate'!A834 &lt;&gt;"",'PNW Barge Rate'!A834,"")</f>
        <v/>
      </c>
    </row>
    <row r="810" spans="1:1" x14ac:dyDescent="0.3">
      <c r="A810" s="3" t="str">
        <f>IF('PNW Barge Rate'!A835 &lt;&gt;"",'PNW Barge Rate'!A835,"")</f>
        <v/>
      </c>
    </row>
    <row r="811" spans="1:1" x14ac:dyDescent="0.3">
      <c r="A811" s="3" t="str">
        <f>IF('PNW Barge Rate'!A836 &lt;&gt;"",'PNW Barge Rate'!A836,"")</f>
        <v/>
      </c>
    </row>
    <row r="812" spans="1:1" x14ac:dyDescent="0.3">
      <c r="A812" s="3" t="str">
        <f>IF('PNW Barge Rate'!A837 &lt;&gt;"",'PNW Barge Rate'!A837,"")</f>
        <v/>
      </c>
    </row>
    <row r="813" spans="1:1" x14ac:dyDescent="0.3">
      <c r="A813" s="3" t="str">
        <f>IF('PNW Barge Rate'!A838 &lt;&gt;"",'PNW Barge Rate'!A838,"")</f>
        <v/>
      </c>
    </row>
    <row r="814" spans="1:1" x14ac:dyDescent="0.3">
      <c r="A814" s="3" t="str">
        <f>IF('PNW Barge Rate'!A839 &lt;&gt;"",'PNW Barge Rate'!A839,"")</f>
        <v/>
      </c>
    </row>
    <row r="815" spans="1:1" x14ac:dyDescent="0.3">
      <c r="A815" s="3" t="str">
        <f>IF('PNW Barge Rate'!A840 &lt;&gt;"",'PNW Barge Rate'!A840,"")</f>
        <v/>
      </c>
    </row>
    <row r="816" spans="1:1" x14ac:dyDescent="0.3">
      <c r="A816" s="3" t="str">
        <f>IF('PNW Barge Rate'!A841 &lt;&gt;"",'PNW Barge Rate'!A841,"")</f>
        <v/>
      </c>
    </row>
    <row r="817" spans="1:1" x14ac:dyDescent="0.3">
      <c r="A817" s="3" t="str">
        <f>IF('PNW Barge Rate'!A842 &lt;&gt;"",'PNW Barge Rate'!A842,"")</f>
        <v/>
      </c>
    </row>
    <row r="818" spans="1:1" x14ac:dyDescent="0.3">
      <c r="A818" s="3" t="str">
        <f>IF('PNW Barge Rate'!A843 &lt;&gt;"",'PNW Barge Rate'!A843,"")</f>
        <v/>
      </c>
    </row>
    <row r="819" spans="1:1" x14ac:dyDescent="0.3">
      <c r="A819" s="3" t="str">
        <f>IF('PNW Barge Rate'!A844 &lt;&gt;"",'PNW Barge Rate'!A844,"")</f>
        <v/>
      </c>
    </row>
    <row r="820" spans="1:1" x14ac:dyDescent="0.3">
      <c r="A820" s="3" t="str">
        <f>IF('PNW Barge Rate'!A845 &lt;&gt;"",'PNW Barge Rate'!A845,"")</f>
        <v/>
      </c>
    </row>
    <row r="821" spans="1:1" x14ac:dyDescent="0.3">
      <c r="A821" s="3" t="str">
        <f>IF('PNW Barge Rate'!A846 &lt;&gt;"",'PNW Barge Rate'!A846,"")</f>
        <v/>
      </c>
    </row>
    <row r="822" spans="1:1" x14ac:dyDescent="0.3">
      <c r="A822" s="3" t="str">
        <f>IF('PNW Barge Rate'!A847 &lt;&gt;"",'PNW Barge Rate'!A847,"")</f>
        <v/>
      </c>
    </row>
    <row r="823" spans="1:1" x14ac:dyDescent="0.3">
      <c r="A823" s="3" t="str">
        <f>IF('PNW Barge Rate'!A848 &lt;&gt;"",'PNW Barge Rate'!A848,"")</f>
        <v/>
      </c>
    </row>
    <row r="824" spans="1:1" x14ac:dyDescent="0.3">
      <c r="A824" s="3" t="str">
        <f>IF('PNW Barge Rate'!A849 &lt;&gt;"",'PNW Barge Rate'!A849,"")</f>
        <v/>
      </c>
    </row>
    <row r="825" spans="1:1" x14ac:dyDescent="0.3">
      <c r="A825" s="3" t="str">
        <f>IF('PNW Barge Rate'!A850 &lt;&gt;"",'PNW Barge Rate'!A850,"")</f>
        <v/>
      </c>
    </row>
    <row r="826" spans="1:1" x14ac:dyDescent="0.3">
      <c r="A826" s="3" t="str">
        <f>IF('PNW Barge Rate'!A851 &lt;&gt;"",'PNW Barge Rate'!A851,"")</f>
        <v/>
      </c>
    </row>
    <row r="827" spans="1:1" x14ac:dyDescent="0.3">
      <c r="A827" s="3" t="str">
        <f>IF('PNW Barge Rate'!A852 &lt;&gt;"",'PNW Barge Rate'!A852,"")</f>
        <v/>
      </c>
    </row>
    <row r="828" spans="1:1" x14ac:dyDescent="0.3">
      <c r="A828" s="3" t="str">
        <f>IF('PNW Barge Rate'!A853 &lt;&gt;"",'PNW Barge Rate'!A853,"")</f>
        <v/>
      </c>
    </row>
    <row r="829" spans="1:1" x14ac:dyDescent="0.3">
      <c r="A829" s="3" t="str">
        <f>IF('PNW Barge Rate'!A854 &lt;&gt;"",'PNW Barge Rate'!A854,"")</f>
        <v/>
      </c>
    </row>
    <row r="830" spans="1:1" x14ac:dyDescent="0.3">
      <c r="A830" s="3" t="str">
        <f>IF('PNW Barge Rate'!A855 &lt;&gt;"",'PNW Barge Rate'!A855,"")</f>
        <v/>
      </c>
    </row>
    <row r="831" spans="1:1" x14ac:dyDescent="0.3">
      <c r="A831" s="3" t="str">
        <f>IF('PNW Barge Rate'!A856 &lt;&gt;"",'PNW Barge Rate'!A856,"")</f>
        <v/>
      </c>
    </row>
    <row r="832" spans="1:1" x14ac:dyDescent="0.3">
      <c r="A832" s="3" t="str">
        <f>IF('PNW Barge Rate'!A857 &lt;&gt;"",'PNW Barge Rate'!A857,"")</f>
        <v/>
      </c>
    </row>
    <row r="833" spans="1:1" x14ac:dyDescent="0.3">
      <c r="A833" s="3" t="str">
        <f>IF('PNW Barge Rate'!A858 &lt;&gt;"",'PNW Barge Rate'!A858,"")</f>
        <v/>
      </c>
    </row>
    <row r="834" spans="1:1" x14ac:dyDescent="0.3">
      <c r="A834" s="3" t="str">
        <f>IF('PNW Barge Rate'!A859 &lt;&gt;"",'PNW Barge Rate'!A859,"")</f>
        <v/>
      </c>
    </row>
    <row r="835" spans="1:1" x14ac:dyDescent="0.3">
      <c r="A835" s="3" t="str">
        <f>IF('PNW Barge Rate'!A860 &lt;&gt;"",'PNW Barge Rate'!A860,"")</f>
        <v/>
      </c>
    </row>
    <row r="836" spans="1:1" x14ac:dyDescent="0.3">
      <c r="A836" s="3" t="str">
        <f>IF('PNW Barge Rate'!A861 &lt;&gt;"",'PNW Barge Rate'!A861,"")</f>
        <v/>
      </c>
    </row>
    <row r="837" spans="1:1" x14ac:dyDescent="0.3">
      <c r="A837" s="3" t="str">
        <f>IF('PNW Barge Rate'!A862 &lt;&gt;"",'PNW Barge Rate'!A862,"")</f>
        <v/>
      </c>
    </row>
    <row r="838" spans="1:1" x14ac:dyDescent="0.3">
      <c r="A838" s="3" t="str">
        <f>IF('PNW Barge Rate'!A863 &lt;&gt;"",'PNW Barge Rate'!A863,"")</f>
        <v/>
      </c>
    </row>
    <row r="839" spans="1:1" x14ac:dyDescent="0.3">
      <c r="A839" s="3" t="str">
        <f>IF('PNW Barge Rate'!A864 &lt;&gt;"",'PNW Barge Rate'!A864,"")</f>
        <v/>
      </c>
    </row>
    <row r="840" spans="1:1" x14ac:dyDescent="0.3">
      <c r="A840" s="3" t="str">
        <f>IF('PNW Barge Rate'!A865 &lt;&gt;"",'PNW Barge Rate'!A865,"")</f>
        <v/>
      </c>
    </row>
    <row r="841" spans="1:1" x14ac:dyDescent="0.3">
      <c r="A841" s="3" t="str">
        <f>IF('PNW Barge Rate'!A866 &lt;&gt;"",'PNW Barge Rate'!A866,"")</f>
        <v/>
      </c>
    </row>
    <row r="842" spans="1:1" x14ac:dyDescent="0.3">
      <c r="A842" s="3" t="str">
        <f>IF('PNW Barge Rate'!A867 &lt;&gt;"",'PNW Barge Rate'!A867,"")</f>
        <v/>
      </c>
    </row>
    <row r="843" spans="1:1" x14ac:dyDescent="0.3">
      <c r="A843" s="3" t="str">
        <f>IF('PNW Barge Rate'!A868 &lt;&gt;"",'PNW Barge Rate'!A868,"")</f>
        <v/>
      </c>
    </row>
    <row r="844" spans="1:1" x14ac:dyDescent="0.3">
      <c r="A844" s="3" t="str">
        <f>IF('PNW Barge Rate'!A869 &lt;&gt;"",'PNW Barge Rate'!A869,"")</f>
        <v/>
      </c>
    </row>
    <row r="845" spans="1:1" x14ac:dyDescent="0.3">
      <c r="A845" s="3" t="str">
        <f>IF('PNW Barge Rate'!A870 &lt;&gt;"",'PNW Barge Rate'!A870,"")</f>
        <v/>
      </c>
    </row>
    <row r="846" spans="1:1" x14ac:dyDescent="0.3">
      <c r="A846" s="3" t="str">
        <f>IF('PNW Barge Rate'!A871 &lt;&gt;"",'PNW Barge Rate'!A871,"")</f>
        <v/>
      </c>
    </row>
    <row r="847" spans="1:1" x14ac:dyDescent="0.3">
      <c r="A847" s="3" t="str">
        <f>IF('PNW Barge Rate'!A872 &lt;&gt;"",'PNW Barge Rate'!A872,"")</f>
        <v/>
      </c>
    </row>
    <row r="848" spans="1:1" x14ac:dyDescent="0.3">
      <c r="A848" s="3" t="str">
        <f>IF('PNW Barge Rate'!A873 &lt;&gt;"",'PNW Barge Rate'!A873,"")</f>
        <v/>
      </c>
    </row>
    <row r="849" spans="1:1" x14ac:dyDescent="0.3">
      <c r="A849" s="3" t="str">
        <f>IF('PNW Barge Rate'!A874 &lt;&gt;"",'PNW Barge Rate'!A874,"")</f>
        <v/>
      </c>
    </row>
    <row r="850" spans="1:1" x14ac:dyDescent="0.3">
      <c r="A850" s="3" t="str">
        <f>IF('PNW Barge Rate'!A875 &lt;&gt;"",'PNW Barge Rate'!A875,"")</f>
        <v/>
      </c>
    </row>
    <row r="851" spans="1:1" x14ac:dyDescent="0.3">
      <c r="A851" s="3" t="str">
        <f>IF('PNW Barge Rate'!A876 &lt;&gt;"",'PNW Barge Rate'!A876,"")</f>
        <v/>
      </c>
    </row>
    <row r="852" spans="1:1" x14ac:dyDescent="0.3">
      <c r="A852" s="3" t="str">
        <f>IF('PNW Barge Rate'!A877 &lt;&gt;"",'PNW Barge Rate'!A877,"")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019A0-CFCA-4DCE-B7C5-11D8650A3FE6}">
  <dimension ref="A1:N32"/>
  <sheetViews>
    <sheetView workbookViewId="0">
      <selection activeCell="B8" sqref="B8:N8"/>
    </sheetView>
  </sheetViews>
  <sheetFormatPr defaultRowHeight="14.4" x14ac:dyDescent="0.3"/>
  <cols>
    <col min="2" max="2" width="13.6640625" customWidth="1"/>
    <col min="4" max="4" width="12.88671875" customWidth="1"/>
    <col min="5" max="5" width="19.88671875" customWidth="1"/>
    <col min="6" max="6" width="12" customWidth="1"/>
    <col min="7" max="7" width="16.6640625" customWidth="1"/>
    <col min="8" max="8" width="26.109375" customWidth="1"/>
    <col min="9" max="10" width="11.6640625" customWidth="1"/>
    <col min="11" max="11" width="15" customWidth="1"/>
    <col min="12" max="13" width="16.88671875" customWidth="1"/>
    <col min="14" max="14" width="20.6640625" customWidth="1"/>
  </cols>
  <sheetData>
    <row r="1" spans="1:14" s="1" customFormat="1" ht="43.2" x14ac:dyDescent="0.3">
      <c r="A1" s="1" t="s">
        <v>2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  <c r="J1" s="1" t="s">
        <v>17</v>
      </c>
      <c r="K1" s="1" t="s">
        <v>14</v>
      </c>
      <c r="L1" s="1" t="s">
        <v>18</v>
      </c>
      <c r="M1" s="1" t="s">
        <v>19</v>
      </c>
      <c r="N1" s="1" t="s">
        <v>16</v>
      </c>
    </row>
    <row r="2" spans="1:14" x14ac:dyDescent="0.3">
      <c r="A2" s="5">
        <v>43678</v>
      </c>
      <c r="B2" s="2">
        <v>9.75</v>
      </c>
      <c r="C2" s="2">
        <v>10.66</v>
      </c>
      <c r="D2" s="2">
        <v>11.77</v>
      </c>
      <c r="E2" s="2">
        <v>11.89</v>
      </c>
      <c r="F2" s="2">
        <v>12.12</v>
      </c>
      <c r="G2" s="2">
        <v>12.2</v>
      </c>
      <c r="H2" s="2">
        <v>12.38</v>
      </c>
      <c r="I2" s="2">
        <v>13.37</v>
      </c>
      <c r="J2" s="2">
        <v>13.48</v>
      </c>
      <c r="K2" s="2">
        <v>14.26</v>
      </c>
      <c r="L2" s="2">
        <v>15.13</v>
      </c>
      <c r="M2" s="2">
        <v>15.19</v>
      </c>
      <c r="N2" s="2">
        <v>15.84</v>
      </c>
    </row>
    <row r="3" spans="1:14" x14ac:dyDescent="0.3">
      <c r="A3" s="5">
        <v>44044</v>
      </c>
      <c r="B3" s="2">
        <v>9.75</v>
      </c>
      <c r="C3" s="2">
        <v>10.66</v>
      </c>
      <c r="D3" s="2">
        <v>11.77</v>
      </c>
      <c r="E3" s="2">
        <v>11.89</v>
      </c>
      <c r="F3" s="2">
        <v>12.12</v>
      </c>
      <c r="G3" s="2">
        <v>12.2</v>
      </c>
      <c r="H3" s="2">
        <v>12.38</v>
      </c>
      <c r="I3" s="2">
        <v>13.37</v>
      </c>
      <c r="J3" s="2">
        <v>13.48</v>
      </c>
      <c r="K3" s="2">
        <v>14.26</v>
      </c>
      <c r="L3" s="2">
        <v>15.13</v>
      </c>
      <c r="M3" s="2">
        <v>15.19</v>
      </c>
      <c r="N3" s="2">
        <v>15.84</v>
      </c>
    </row>
    <row r="4" spans="1:14" x14ac:dyDescent="0.3">
      <c r="A4" s="5">
        <v>44409</v>
      </c>
      <c r="B4" s="2">
        <v>10.039999999999999</v>
      </c>
      <c r="C4" s="2">
        <v>10.98</v>
      </c>
      <c r="D4" s="2">
        <v>12.12</v>
      </c>
      <c r="E4" s="2">
        <v>12.25</v>
      </c>
      <c r="F4" s="2">
        <v>12.48</v>
      </c>
      <c r="G4" s="2">
        <v>12.57</v>
      </c>
      <c r="H4" s="2">
        <v>12.75</v>
      </c>
      <c r="I4" s="2">
        <v>13.77</v>
      </c>
      <c r="J4" s="2">
        <v>13.8</v>
      </c>
      <c r="K4" s="2">
        <v>14.69</v>
      </c>
      <c r="L4" s="2">
        <v>15.55</v>
      </c>
      <c r="M4" s="2">
        <v>15.55</v>
      </c>
      <c r="N4" s="2">
        <v>16.32</v>
      </c>
    </row>
    <row r="5" spans="1:14" x14ac:dyDescent="0.3">
      <c r="A5" s="5">
        <v>44774</v>
      </c>
      <c r="B5" s="2">
        <v>10.64</v>
      </c>
      <c r="C5" s="2">
        <v>11.64</v>
      </c>
      <c r="D5" s="2">
        <v>12.85</v>
      </c>
      <c r="E5" s="2">
        <v>12.99</v>
      </c>
      <c r="F5" s="2">
        <v>13.23</v>
      </c>
      <c r="G5" s="2">
        <v>13.32</v>
      </c>
      <c r="H5" s="2">
        <v>13.52</v>
      </c>
      <c r="I5" s="2">
        <v>14.6</v>
      </c>
      <c r="J5" s="2">
        <v>14.63</v>
      </c>
      <c r="K5" s="2">
        <v>15.57</v>
      </c>
      <c r="L5" s="2">
        <v>16.48</v>
      </c>
      <c r="M5" s="2">
        <v>16.48</v>
      </c>
      <c r="N5" s="2">
        <v>17.3</v>
      </c>
    </row>
    <row r="6" spans="1:14" x14ac:dyDescent="0.3">
      <c r="A6" s="5">
        <v>45139</v>
      </c>
      <c r="B6" s="2">
        <v>11.28</v>
      </c>
      <c r="C6" s="2">
        <v>12.34</v>
      </c>
      <c r="D6" s="2">
        <v>13.62</v>
      </c>
      <c r="E6" s="2">
        <v>13.77</v>
      </c>
      <c r="F6" s="2">
        <v>14.02</v>
      </c>
      <c r="G6" s="2">
        <v>14.12</v>
      </c>
      <c r="H6" s="2">
        <v>14.33</v>
      </c>
      <c r="I6" s="2">
        <v>15.48</v>
      </c>
      <c r="J6" s="2">
        <v>15.51</v>
      </c>
      <c r="K6" s="2">
        <v>16.5</v>
      </c>
      <c r="L6" s="2">
        <v>17.47</v>
      </c>
      <c r="M6" s="2">
        <v>17.47</v>
      </c>
      <c r="N6" s="2">
        <v>18.34</v>
      </c>
    </row>
    <row r="7" spans="1:14" x14ac:dyDescent="0.3">
      <c r="A7" s="5">
        <v>45505</v>
      </c>
      <c r="B7" s="2">
        <v>11.73</v>
      </c>
      <c r="C7" s="2">
        <v>12.83</v>
      </c>
      <c r="D7" s="2">
        <v>14.16</v>
      </c>
      <c r="E7" s="2">
        <v>14.32</v>
      </c>
      <c r="F7" s="2">
        <v>14.58</v>
      </c>
      <c r="G7" s="2">
        <v>14.68</v>
      </c>
      <c r="H7" s="2">
        <v>14.9</v>
      </c>
      <c r="I7" s="2">
        <v>16.100000000000001</v>
      </c>
      <c r="J7" s="2">
        <v>16.13</v>
      </c>
      <c r="K7" s="2">
        <v>17.16</v>
      </c>
      <c r="L7" s="2">
        <v>18.170000000000002</v>
      </c>
      <c r="M7" s="2">
        <v>18.170000000000002</v>
      </c>
      <c r="N7" s="2">
        <v>19.07</v>
      </c>
    </row>
    <row r="8" spans="1:14" x14ac:dyDescent="0.3">
      <c r="A8" s="5">
        <v>45870</v>
      </c>
      <c r="B8" s="2">
        <v>12.14</v>
      </c>
      <c r="C8" s="2">
        <v>13.28</v>
      </c>
      <c r="D8" s="2">
        <v>14.66</v>
      </c>
      <c r="E8" s="2">
        <v>14.82</v>
      </c>
      <c r="F8" s="2">
        <v>15.09</v>
      </c>
      <c r="G8" s="2">
        <v>15.19</v>
      </c>
      <c r="H8" s="2">
        <v>15.42</v>
      </c>
      <c r="I8" s="2">
        <v>16.66</v>
      </c>
      <c r="J8" s="2">
        <v>16.690000000000001</v>
      </c>
      <c r="K8" s="2">
        <v>17.760000000000002</v>
      </c>
      <c r="L8" s="2">
        <v>18.809999999999999</v>
      </c>
      <c r="M8" s="2">
        <v>18.809999999999999</v>
      </c>
      <c r="N8" s="2">
        <v>19.739999999999998</v>
      </c>
    </row>
    <row r="9" spans="1:14" x14ac:dyDescent="0.3"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1:14" x14ac:dyDescent="0.3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x14ac:dyDescent="0.3"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14" x14ac:dyDescent="0.3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spans="1:14" x14ac:dyDescent="0.3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spans="1:14" x14ac:dyDescent="0.3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1:14" x14ac:dyDescent="0.3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14" x14ac:dyDescent="0.3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2:14" x14ac:dyDescent="0.3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</row>
    <row r="18" spans="2:14" x14ac:dyDescent="0.3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2:14" x14ac:dyDescent="0.3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2:14" x14ac:dyDescent="0.3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</row>
    <row r="21" spans="2:14" x14ac:dyDescent="0.3"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</row>
    <row r="22" spans="2:14" x14ac:dyDescent="0.3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</row>
    <row r="23" spans="2:14" x14ac:dyDescent="0.3"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</row>
    <row r="24" spans="2:14" x14ac:dyDescent="0.3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</row>
    <row r="25" spans="2:14" x14ac:dyDescent="0.3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</row>
    <row r="26" spans="2:14" x14ac:dyDescent="0.3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</row>
    <row r="27" spans="2:14" x14ac:dyDescent="0.3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28" spans="2:14" x14ac:dyDescent="0.3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</row>
    <row r="29" spans="2:14" x14ac:dyDescent="0.3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</row>
    <row r="30" spans="2:14" x14ac:dyDescent="0.3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2:14" x14ac:dyDescent="0.3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2:14" x14ac:dyDescent="0.3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6EA7B-33F8-47CF-B416-229FDBA5104F}">
  <dimension ref="A1:N81"/>
  <sheetViews>
    <sheetView topLeftCell="A55" workbookViewId="0">
      <selection activeCell="B62" sqref="B62"/>
    </sheetView>
  </sheetViews>
  <sheetFormatPr defaultRowHeight="14.4" x14ac:dyDescent="0.3"/>
  <cols>
    <col min="1" max="1" width="10.33203125" customWidth="1"/>
    <col min="2" max="2" width="13.6640625" customWidth="1"/>
    <col min="4" max="4" width="12.88671875" customWidth="1"/>
    <col min="5" max="5" width="19.88671875" customWidth="1"/>
    <col min="6" max="6" width="12" customWidth="1"/>
    <col min="7" max="7" width="16.6640625" customWidth="1"/>
    <col min="8" max="8" width="26.109375" customWidth="1"/>
    <col min="9" max="10" width="11.6640625" customWidth="1"/>
    <col min="11" max="11" width="15" customWidth="1"/>
    <col min="12" max="13" width="16.88671875" customWidth="1"/>
    <col min="14" max="14" width="20.6640625" customWidth="1"/>
  </cols>
  <sheetData>
    <row r="1" spans="1:14" s="1" customFormat="1" ht="43.2" x14ac:dyDescent="0.3">
      <c r="A1" s="1" t="s">
        <v>2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  <c r="J1" s="1" t="s">
        <v>17</v>
      </c>
      <c r="K1" s="1" t="s">
        <v>14</v>
      </c>
      <c r="L1" s="1" t="s">
        <v>18</v>
      </c>
      <c r="M1" s="1" t="s">
        <v>19</v>
      </c>
      <c r="N1" s="1" t="s">
        <v>16</v>
      </c>
    </row>
    <row r="2" spans="1:14" s="1" customFormat="1" x14ac:dyDescent="0.3">
      <c r="A2" s="3">
        <v>43831</v>
      </c>
      <c r="B2" s="2">
        <v>9.75</v>
      </c>
      <c r="C2" s="2">
        <v>10.66</v>
      </c>
      <c r="D2" s="2">
        <v>11.77</v>
      </c>
      <c r="E2" s="2">
        <v>11.89</v>
      </c>
      <c r="F2" s="2">
        <v>12.12</v>
      </c>
      <c r="G2" s="2">
        <v>12.2</v>
      </c>
      <c r="H2" s="2">
        <v>12.38</v>
      </c>
      <c r="I2" s="2">
        <v>13.37</v>
      </c>
      <c r="J2" s="2">
        <v>13.48</v>
      </c>
      <c r="K2" s="2">
        <v>14.26</v>
      </c>
      <c r="L2" s="2">
        <v>15.13</v>
      </c>
      <c r="M2" s="2">
        <v>15.19</v>
      </c>
      <c r="N2" s="2">
        <v>15.84</v>
      </c>
    </row>
    <row r="3" spans="1:14" s="1" customFormat="1" x14ac:dyDescent="0.3">
      <c r="A3" s="3">
        <v>43862</v>
      </c>
      <c r="B3" s="2">
        <v>9.75</v>
      </c>
      <c r="C3" s="2">
        <v>10.66</v>
      </c>
      <c r="D3" s="2">
        <v>11.77</v>
      </c>
      <c r="E3" s="2">
        <v>11.89</v>
      </c>
      <c r="F3" s="2">
        <v>12.12</v>
      </c>
      <c r="G3" s="2">
        <v>12.2</v>
      </c>
      <c r="H3" s="2">
        <v>12.38</v>
      </c>
      <c r="I3" s="2">
        <v>13.37</v>
      </c>
      <c r="J3" s="2">
        <v>13.48</v>
      </c>
      <c r="K3" s="2">
        <v>14.26</v>
      </c>
      <c r="L3" s="2">
        <v>15.13</v>
      </c>
      <c r="M3" s="2">
        <v>15.19</v>
      </c>
      <c r="N3" s="2">
        <v>15.84</v>
      </c>
    </row>
    <row r="4" spans="1:14" s="1" customFormat="1" x14ac:dyDescent="0.3">
      <c r="A4" s="3">
        <v>43891</v>
      </c>
      <c r="B4" s="2">
        <v>9.75</v>
      </c>
      <c r="C4" s="2">
        <v>10.66</v>
      </c>
      <c r="D4" s="2">
        <v>11.77</v>
      </c>
      <c r="E4" s="2">
        <v>11.89</v>
      </c>
      <c r="F4" s="2">
        <v>12.12</v>
      </c>
      <c r="G4" s="2">
        <v>12.2</v>
      </c>
      <c r="H4" s="2">
        <v>12.38</v>
      </c>
      <c r="I4" s="2">
        <v>13.37</v>
      </c>
      <c r="J4" s="2">
        <v>13.48</v>
      </c>
      <c r="K4" s="2">
        <v>14.26</v>
      </c>
      <c r="L4" s="2">
        <v>15.13</v>
      </c>
      <c r="M4" s="2">
        <v>15.19</v>
      </c>
      <c r="N4" s="2">
        <v>15.84</v>
      </c>
    </row>
    <row r="5" spans="1:14" s="1" customFormat="1" x14ac:dyDescent="0.3">
      <c r="A5" s="3">
        <v>43922</v>
      </c>
      <c r="B5" s="2">
        <v>9.75</v>
      </c>
      <c r="C5" s="2">
        <v>10.66</v>
      </c>
      <c r="D5" s="2">
        <v>11.77</v>
      </c>
      <c r="E5" s="2">
        <v>11.89</v>
      </c>
      <c r="F5" s="2">
        <v>12.12</v>
      </c>
      <c r="G5" s="2">
        <v>12.2</v>
      </c>
      <c r="H5" s="2">
        <v>12.38</v>
      </c>
      <c r="I5" s="2">
        <v>13.37</v>
      </c>
      <c r="J5" s="2">
        <v>13.48</v>
      </c>
      <c r="K5" s="2">
        <v>14.26</v>
      </c>
      <c r="L5" s="2">
        <v>15.13</v>
      </c>
      <c r="M5" s="2">
        <v>15.19</v>
      </c>
      <c r="N5" s="2">
        <v>15.84</v>
      </c>
    </row>
    <row r="6" spans="1:14" s="1" customFormat="1" x14ac:dyDescent="0.3">
      <c r="A6" s="3">
        <v>43952</v>
      </c>
      <c r="B6" s="2">
        <v>9.75</v>
      </c>
      <c r="C6" s="2">
        <v>10.66</v>
      </c>
      <c r="D6" s="2">
        <v>11.77</v>
      </c>
      <c r="E6" s="2">
        <v>11.89</v>
      </c>
      <c r="F6" s="2">
        <v>12.12</v>
      </c>
      <c r="G6" s="2">
        <v>12.2</v>
      </c>
      <c r="H6" s="2">
        <v>12.38</v>
      </c>
      <c r="I6" s="2">
        <v>13.37</v>
      </c>
      <c r="J6" s="2">
        <v>13.48</v>
      </c>
      <c r="K6" s="2">
        <v>14.26</v>
      </c>
      <c r="L6" s="2">
        <v>15.13</v>
      </c>
      <c r="M6" s="2">
        <v>15.19</v>
      </c>
      <c r="N6" s="2">
        <v>15.84</v>
      </c>
    </row>
    <row r="7" spans="1:14" s="1" customFormat="1" x14ac:dyDescent="0.3">
      <c r="A7" s="3">
        <v>43983</v>
      </c>
      <c r="B7" s="2">
        <v>9.75</v>
      </c>
      <c r="C7" s="2">
        <v>10.66</v>
      </c>
      <c r="D7" s="2">
        <v>11.77</v>
      </c>
      <c r="E7" s="2">
        <v>11.89</v>
      </c>
      <c r="F7" s="2">
        <v>12.12</v>
      </c>
      <c r="G7" s="2">
        <v>12.2</v>
      </c>
      <c r="H7" s="2">
        <v>12.38</v>
      </c>
      <c r="I7" s="2">
        <v>13.37</v>
      </c>
      <c r="J7" s="2">
        <v>13.48</v>
      </c>
      <c r="K7" s="2">
        <v>14.26</v>
      </c>
      <c r="L7" s="2">
        <v>15.13</v>
      </c>
      <c r="M7" s="2">
        <v>15.19</v>
      </c>
      <c r="N7" s="2">
        <v>15.84</v>
      </c>
    </row>
    <row r="8" spans="1:14" s="1" customFormat="1" x14ac:dyDescent="0.3">
      <c r="A8" s="3">
        <v>44013</v>
      </c>
      <c r="B8" s="2">
        <v>9.75</v>
      </c>
      <c r="C8" s="2">
        <v>10.66</v>
      </c>
      <c r="D8" s="2">
        <v>11.77</v>
      </c>
      <c r="E8" s="2">
        <v>11.89</v>
      </c>
      <c r="F8" s="2">
        <v>12.12</v>
      </c>
      <c r="G8" s="2">
        <v>12.2</v>
      </c>
      <c r="H8" s="2">
        <v>12.38</v>
      </c>
      <c r="I8" s="2">
        <v>13.37</v>
      </c>
      <c r="J8" s="2">
        <v>13.48</v>
      </c>
      <c r="K8" s="2">
        <v>14.26</v>
      </c>
      <c r="L8" s="2">
        <v>15.13</v>
      </c>
      <c r="M8" s="2">
        <v>15.19</v>
      </c>
      <c r="N8" s="2">
        <v>15.84</v>
      </c>
    </row>
    <row r="9" spans="1:14" s="1" customFormat="1" x14ac:dyDescent="0.3">
      <c r="A9" s="3">
        <v>44044</v>
      </c>
      <c r="B9" s="2">
        <v>9.75</v>
      </c>
      <c r="C9" s="2">
        <v>10.66</v>
      </c>
      <c r="D9" s="2">
        <v>11.77</v>
      </c>
      <c r="E9" s="2">
        <v>11.89</v>
      </c>
      <c r="F9" s="2">
        <v>12.12</v>
      </c>
      <c r="G9" s="2">
        <v>12.2</v>
      </c>
      <c r="H9" s="2">
        <v>12.38</v>
      </c>
      <c r="I9" s="2">
        <v>13.37</v>
      </c>
      <c r="J9" s="2">
        <v>13.48</v>
      </c>
      <c r="K9" s="2">
        <v>14.26</v>
      </c>
      <c r="L9" s="2">
        <v>15.13</v>
      </c>
      <c r="M9" s="2">
        <v>15.19</v>
      </c>
      <c r="N9" s="2">
        <v>15.84</v>
      </c>
    </row>
    <row r="10" spans="1:14" s="1" customFormat="1" x14ac:dyDescent="0.3">
      <c r="A10" s="3">
        <v>44075</v>
      </c>
      <c r="B10" s="2">
        <v>9.75</v>
      </c>
      <c r="C10" s="2">
        <v>10.66</v>
      </c>
      <c r="D10" s="2">
        <v>11.77</v>
      </c>
      <c r="E10" s="2">
        <v>11.89</v>
      </c>
      <c r="F10" s="2">
        <v>12.12</v>
      </c>
      <c r="G10" s="2">
        <v>12.2</v>
      </c>
      <c r="H10" s="2">
        <v>12.38</v>
      </c>
      <c r="I10" s="2">
        <v>13.37</v>
      </c>
      <c r="J10" s="2">
        <v>13.48</v>
      </c>
      <c r="K10" s="2">
        <v>14.26</v>
      </c>
      <c r="L10" s="2">
        <v>15.13</v>
      </c>
      <c r="M10" s="2">
        <v>15.19</v>
      </c>
      <c r="N10" s="2">
        <v>15.84</v>
      </c>
    </row>
    <row r="11" spans="1:14" s="1" customFormat="1" x14ac:dyDescent="0.3">
      <c r="A11" s="3">
        <v>44105</v>
      </c>
      <c r="B11" s="2">
        <v>9.75</v>
      </c>
      <c r="C11" s="2">
        <v>10.66</v>
      </c>
      <c r="D11" s="2">
        <v>11.77</v>
      </c>
      <c r="E11" s="2">
        <v>11.89</v>
      </c>
      <c r="F11" s="2">
        <v>12.12</v>
      </c>
      <c r="G11" s="2">
        <v>12.2</v>
      </c>
      <c r="H11" s="2">
        <v>12.38</v>
      </c>
      <c r="I11" s="2">
        <v>13.37</v>
      </c>
      <c r="J11" s="2">
        <v>13.48</v>
      </c>
      <c r="K11" s="2">
        <v>14.26</v>
      </c>
      <c r="L11" s="2">
        <v>15.13</v>
      </c>
      <c r="M11" s="2">
        <v>15.19</v>
      </c>
      <c r="N11" s="2">
        <v>15.84</v>
      </c>
    </row>
    <row r="12" spans="1:14" s="1" customFormat="1" x14ac:dyDescent="0.3">
      <c r="A12" s="3">
        <v>44136</v>
      </c>
      <c r="B12" s="2">
        <v>9.75</v>
      </c>
      <c r="C12" s="2">
        <v>10.66</v>
      </c>
      <c r="D12" s="2">
        <v>11.77</v>
      </c>
      <c r="E12" s="2">
        <v>11.89</v>
      </c>
      <c r="F12" s="2">
        <v>12.12</v>
      </c>
      <c r="G12" s="2">
        <v>12.2</v>
      </c>
      <c r="H12" s="2">
        <v>12.38</v>
      </c>
      <c r="I12" s="2">
        <v>13.37</v>
      </c>
      <c r="J12" s="2">
        <v>13.48</v>
      </c>
      <c r="K12" s="2">
        <v>14.26</v>
      </c>
      <c r="L12" s="2">
        <v>15.13</v>
      </c>
      <c r="M12" s="2">
        <v>15.19</v>
      </c>
      <c r="N12" s="2">
        <v>15.84</v>
      </c>
    </row>
    <row r="13" spans="1:14" s="1" customFormat="1" x14ac:dyDescent="0.3">
      <c r="A13" s="3">
        <v>44166</v>
      </c>
      <c r="B13" s="2">
        <v>9.75</v>
      </c>
      <c r="C13" s="2">
        <v>10.66</v>
      </c>
      <c r="D13" s="2">
        <v>11.77</v>
      </c>
      <c r="E13" s="2">
        <v>11.89</v>
      </c>
      <c r="F13" s="2">
        <v>12.12</v>
      </c>
      <c r="G13" s="2">
        <v>12.2</v>
      </c>
      <c r="H13" s="2">
        <v>12.38</v>
      </c>
      <c r="I13" s="2">
        <v>13.37</v>
      </c>
      <c r="J13" s="2">
        <v>13.48</v>
      </c>
      <c r="K13" s="2">
        <v>14.26</v>
      </c>
      <c r="L13" s="2">
        <v>15.13</v>
      </c>
      <c r="M13" s="2">
        <v>15.19</v>
      </c>
      <c r="N13" s="2">
        <v>15.84</v>
      </c>
    </row>
    <row r="14" spans="1:14" s="1" customFormat="1" x14ac:dyDescent="0.3">
      <c r="A14" s="3">
        <v>44197</v>
      </c>
      <c r="B14" s="2">
        <v>9.75</v>
      </c>
      <c r="C14" s="2">
        <v>10.66</v>
      </c>
      <c r="D14" s="2">
        <v>11.77</v>
      </c>
      <c r="E14" s="2">
        <v>11.89</v>
      </c>
      <c r="F14" s="2">
        <v>12.12</v>
      </c>
      <c r="G14" s="2">
        <v>12.2</v>
      </c>
      <c r="H14" s="2">
        <v>12.38</v>
      </c>
      <c r="I14" s="2">
        <v>13.37</v>
      </c>
      <c r="J14" s="2">
        <v>13.48</v>
      </c>
      <c r="K14" s="2">
        <v>14.26</v>
      </c>
      <c r="L14" s="2">
        <v>15.13</v>
      </c>
      <c r="M14" s="2">
        <v>15.19</v>
      </c>
      <c r="N14" s="2">
        <v>15.84</v>
      </c>
    </row>
    <row r="15" spans="1:14" s="1" customFormat="1" x14ac:dyDescent="0.3">
      <c r="A15" s="3">
        <v>44228</v>
      </c>
      <c r="B15" s="2">
        <v>9.75</v>
      </c>
      <c r="C15" s="2">
        <v>10.66</v>
      </c>
      <c r="D15" s="2">
        <v>11.77</v>
      </c>
      <c r="E15" s="2">
        <v>11.89</v>
      </c>
      <c r="F15" s="2">
        <v>12.12</v>
      </c>
      <c r="G15" s="2">
        <v>12.2</v>
      </c>
      <c r="H15" s="2">
        <v>12.38</v>
      </c>
      <c r="I15" s="2">
        <v>13.37</v>
      </c>
      <c r="J15" s="2">
        <v>13.48</v>
      </c>
      <c r="K15" s="2">
        <v>14.26</v>
      </c>
      <c r="L15" s="2">
        <v>15.13</v>
      </c>
      <c r="M15" s="2">
        <v>15.19</v>
      </c>
      <c r="N15" s="2">
        <v>15.84</v>
      </c>
    </row>
    <row r="16" spans="1:14" s="1" customFormat="1" x14ac:dyDescent="0.3">
      <c r="A16" s="3">
        <v>44256</v>
      </c>
      <c r="B16" s="2">
        <v>9.75</v>
      </c>
      <c r="C16" s="2">
        <v>10.66</v>
      </c>
      <c r="D16" s="2">
        <v>11.77</v>
      </c>
      <c r="E16" s="2">
        <v>11.89</v>
      </c>
      <c r="F16" s="2">
        <v>12.12</v>
      </c>
      <c r="G16" s="2">
        <v>12.2</v>
      </c>
      <c r="H16" s="2">
        <v>12.38</v>
      </c>
      <c r="I16" s="2">
        <v>13.37</v>
      </c>
      <c r="J16" s="2">
        <v>13.48</v>
      </c>
      <c r="K16" s="2">
        <v>14.26</v>
      </c>
      <c r="L16" s="2">
        <v>15.13</v>
      </c>
      <c r="M16" s="2">
        <v>15.19</v>
      </c>
      <c r="N16" s="2">
        <v>15.84</v>
      </c>
    </row>
    <row r="17" spans="1:14" s="1" customFormat="1" x14ac:dyDescent="0.3">
      <c r="A17" s="3">
        <v>44287</v>
      </c>
      <c r="B17" s="2">
        <v>9.75</v>
      </c>
      <c r="C17" s="2">
        <v>10.66</v>
      </c>
      <c r="D17" s="2">
        <v>11.77</v>
      </c>
      <c r="E17" s="2">
        <v>11.89</v>
      </c>
      <c r="F17" s="2">
        <v>12.12</v>
      </c>
      <c r="G17" s="2">
        <v>12.2</v>
      </c>
      <c r="H17" s="2">
        <v>12.38</v>
      </c>
      <c r="I17" s="2">
        <v>13.37</v>
      </c>
      <c r="J17" s="2">
        <v>13.48</v>
      </c>
      <c r="K17" s="2">
        <v>14.26</v>
      </c>
      <c r="L17" s="2">
        <v>15.13</v>
      </c>
      <c r="M17" s="2">
        <v>15.19</v>
      </c>
      <c r="N17" s="2">
        <v>15.84</v>
      </c>
    </row>
    <row r="18" spans="1:14" s="1" customFormat="1" x14ac:dyDescent="0.3">
      <c r="A18" s="3">
        <v>44317</v>
      </c>
      <c r="B18" s="2">
        <v>9.75</v>
      </c>
      <c r="C18" s="2">
        <v>10.66</v>
      </c>
      <c r="D18" s="2">
        <v>11.77</v>
      </c>
      <c r="E18" s="2">
        <v>11.89</v>
      </c>
      <c r="F18" s="2">
        <v>12.12</v>
      </c>
      <c r="G18" s="2">
        <v>12.2</v>
      </c>
      <c r="H18" s="2">
        <v>12.38</v>
      </c>
      <c r="I18" s="2">
        <v>13.37</v>
      </c>
      <c r="J18" s="2">
        <v>13.48</v>
      </c>
      <c r="K18" s="2">
        <v>14.26</v>
      </c>
      <c r="L18" s="2">
        <v>15.13</v>
      </c>
      <c r="M18" s="2">
        <v>15.19</v>
      </c>
      <c r="N18" s="2">
        <v>15.84</v>
      </c>
    </row>
    <row r="19" spans="1:14" s="1" customFormat="1" x14ac:dyDescent="0.3">
      <c r="A19" s="3">
        <v>44348</v>
      </c>
      <c r="B19" s="2">
        <v>9.75</v>
      </c>
      <c r="C19" s="2">
        <v>10.66</v>
      </c>
      <c r="D19" s="2">
        <v>11.77</v>
      </c>
      <c r="E19" s="2">
        <v>11.89</v>
      </c>
      <c r="F19" s="2">
        <v>12.12</v>
      </c>
      <c r="G19" s="2">
        <v>12.2</v>
      </c>
      <c r="H19" s="2">
        <v>12.38</v>
      </c>
      <c r="I19" s="2">
        <v>13.37</v>
      </c>
      <c r="J19" s="2">
        <v>13.48</v>
      </c>
      <c r="K19" s="2">
        <v>14.26</v>
      </c>
      <c r="L19" s="2">
        <v>15.13</v>
      </c>
      <c r="M19" s="2">
        <v>15.19</v>
      </c>
      <c r="N19" s="2">
        <v>15.84</v>
      </c>
    </row>
    <row r="20" spans="1:14" s="1" customFormat="1" x14ac:dyDescent="0.3">
      <c r="A20" s="3">
        <v>44378</v>
      </c>
      <c r="B20" s="2">
        <v>9.75</v>
      </c>
      <c r="C20" s="2">
        <v>10.66</v>
      </c>
      <c r="D20" s="2">
        <v>11.77</v>
      </c>
      <c r="E20" s="2">
        <v>11.89</v>
      </c>
      <c r="F20" s="2">
        <v>12.12</v>
      </c>
      <c r="G20" s="2">
        <v>12.2</v>
      </c>
      <c r="H20" s="2">
        <v>12.38</v>
      </c>
      <c r="I20" s="2">
        <v>13.37</v>
      </c>
      <c r="J20" s="2">
        <v>13.48</v>
      </c>
      <c r="K20" s="2">
        <v>14.26</v>
      </c>
      <c r="L20" s="2">
        <v>15.13</v>
      </c>
      <c r="M20" s="2">
        <v>15.19</v>
      </c>
      <c r="N20" s="2">
        <v>15.84</v>
      </c>
    </row>
    <row r="21" spans="1:14" s="1" customFormat="1" x14ac:dyDescent="0.3">
      <c r="A21" s="3">
        <v>44409</v>
      </c>
      <c r="B21" s="2">
        <v>10.039999999999999</v>
      </c>
      <c r="C21" s="2">
        <v>10.98</v>
      </c>
      <c r="D21" s="2">
        <v>12.12</v>
      </c>
      <c r="E21" s="2">
        <v>12.25</v>
      </c>
      <c r="F21" s="2">
        <v>12.48</v>
      </c>
      <c r="G21" s="2">
        <v>12.57</v>
      </c>
      <c r="H21" s="2">
        <v>12.75</v>
      </c>
      <c r="I21" s="2">
        <v>13.77</v>
      </c>
      <c r="J21" s="2">
        <v>13.8</v>
      </c>
      <c r="K21" s="2">
        <v>14.69</v>
      </c>
      <c r="L21" s="2">
        <v>15.55</v>
      </c>
      <c r="M21" s="2">
        <v>15.55</v>
      </c>
      <c r="N21" s="2">
        <v>16.32</v>
      </c>
    </row>
    <row r="22" spans="1:14" s="1" customFormat="1" x14ac:dyDescent="0.3">
      <c r="A22" s="3">
        <v>44440</v>
      </c>
      <c r="B22" s="2">
        <v>10.039999999999999</v>
      </c>
      <c r="C22" s="2">
        <v>10.98</v>
      </c>
      <c r="D22" s="2">
        <v>12.12</v>
      </c>
      <c r="E22" s="2">
        <v>12.25</v>
      </c>
      <c r="F22" s="2">
        <v>12.48</v>
      </c>
      <c r="G22" s="2">
        <v>12.57</v>
      </c>
      <c r="H22" s="2">
        <v>12.75</v>
      </c>
      <c r="I22" s="2">
        <v>13.77</v>
      </c>
      <c r="J22" s="2">
        <v>13.8</v>
      </c>
      <c r="K22" s="2">
        <v>14.69</v>
      </c>
      <c r="L22" s="2">
        <v>15.55</v>
      </c>
      <c r="M22" s="2">
        <v>15.55</v>
      </c>
      <c r="N22" s="2">
        <v>16.32</v>
      </c>
    </row>
    <row r="23" spans="1:14" s="1" customFormat="1" x14ac:dyDescent="0.3">
      <c r="A23" s="3">
        <v>44470</v>
      </c>
      <c r="B23" s="2">
        <v>10.039999999999999</v>
      </c>
      <c r="C23" s="2">
        <v>10.98</v>
      </c>
      <c r="D23" s="2">
        <v>12.12</v>
      </c>
      <c r="E23" s="2">
        <v>12.25</v>
      </c>
      <c r="F23" s="2">
        <v>12.48</v>
      </c>
      <c r="G23" s="2">
        <v>12.57</v>
      </c>
      <c r="H23" s="2">
        <v>12.75</v>
      </c>
      <c r="I23" s="2">
        <v>13.77</v>
      </c>
      <c r="J23" s="2">
        <v>13.8</v>
      </c>
      <c r="K23" s="2">
        <v>14.69</v>
      </c>
      <c r="L23" s="2">
        <v>15.55</v>
      </c>
      <c r="M23" s="2">
        <v>15.55</v>
      </c>
      <c r="N23" s="2">
        <v>16.32</v>
      </c>
    </row>
    <row r="24" spans="1:14" s="1" customFormat="1" x14ac:dyDescent="0.3">
      <c r="A24" s="3">
        <v>44501</v>
      </c>
      <c r="B24" s="2">
        <v>10.039999999999999</v>
      </c>
      <c r="C24" s="2">
        <v>10.98</v>
      </c>
      <c r="D24" s="2">
        <v>12.12</v>
      </c>
      <c r="E24" s="2">
        <v>12.25</v>
      </c>
      <c r="F24" s="2">
        <v>12.48</v>
      </c>
      <c r="G24" s="2">
        <v>12.57</v>
      </c>
      <c r="H24" s="2">
        <v>12.75</v>
      </c>
      <c r="I24" s="2">
        <v>13.77</v>
      </c>
      <c r="J24" s="2">
        <v>13.8</v>
      </c>
      <c r="K24" s="2">
        <v>14.69</v>
      </c>
      <c r="L24" s="2">
        <v>15.55</v>
      </c>
      <c r="M24" s="2">
        <v>15.55</v>
      </c>
      <c r="N24" s="2">
        <v>16.32</v>
      </c>
    </row>
    <row r="25" spans="1:14" s="1" customFormat="1" x14ac:dyDescent="0.3">
      <c r="A25" s="3">
        <v>44531</v>
      </c>
      <c r="B25" s="2">
        <v>10.039999999999999</v>
      </c>
      <c r="C25" s="2">
        <v>10.98</v>
      </c>
      <c r="D25" s="2">
        <v>12.12</v>
      </c>
      <c r="E25" s="2">
        <v>12.25</v>
      </c>
      <c r="F25" s="2">
        <v>12.48</v>
      </c>
      <c r="G25" s="2">
        <v>12.57</v>
      </c>
      <c r="H25" s="2">
        <v>12.75</v>
      </c>
      <c r="I25" s="2">
        <v>13.77</v>
      </c>
      <c r="J25" s="2">
        <v>13.8</v>
      </c>
      <c r="K25" s="2">
        <v>14.69</v>
      </c>
      <c r="L25" s="2">
        <v>15.55</v>
      </c>
      <c r="M25" s="2">
        <v>15.55</v>
      </c>
      <c r="N25" s="2">
        <v>16.32</v>
      </c>
    </row>
    <row r="26" spans="1:14" x14ac:dyDescent="0.3">
      <c r="A26" s="3">
        <v>44562</v>
      </c>
      <c r="B26" s="2">
        <v>10.039999999999999</v>
      </c>
      <c r="C26" s="2">
        <v>10.98</v>
      </c>
      <c r="D26" s="2">
        <v>12.12</v>
      </c>
      <c r="E26" s="2">
        <v>12.25</v>
      </c>
      <c r="F26" s="2">
        <v>12.48</v>
      </c>
      <c r="G26" s="2">
        <v>12.57</v>
      </c>
      <c r="H26" s="2">
        <v>12.75</v>
      </c>
      <c r="I26" s="2">
        <v>13.77</v>
      </c>
      <c r="J26" s="2">
        <v>13.8</v>
      </c>
      <c r="K26" s="2">
        <v>14.69</v>
      </c>
      <c r="L26" s="2">
        <v>15.55</v>
      </c>
      <c r="M26" s="2">
        <v>15.55</v>
      </c>
      <c r="N26" s="2">
        <v>16.32</v>
      </c>
    </row>
    <row r="27" spans="1:14" x14ac:dyDescent="0.3">
      <c r="A27" s="3">
        <v>44593</v>
      </c>
      <c r="B27" s="2">
        <v>10.039999999999999</v>
      </c>
      <c r="C27" s="2">
        <v>10.98</v>
      </c>
      <c r="D27" s="2">
        <v>12.12</v>
      </c>
      <c r="E27" s="2">
        <v>12.25</v>
      </c>
      <c r="F27" s="2">
        <v>12.48</v>
      </c>
      <c r="G27" s="2">
        <v>12.57</v>
      </c>
      <c r="H27" s="2">
        <v>12.75</v>
      </c>
      <c r="I27" s="2">
        <v>13.77</v>
      </c>
      <c r="J27" s="2">
        <v>13.8</v>
      </c>
      <c r="K27" s="2">
        <v>14.69</v>
      </c>
      <c r="L27" s="2">
        <v>15.55</v>
      </c>
      <c r="M27" s="2">
        <v>15.55</v>
      </c>
      <c r="N27" s="2">
        <v>16.32</v>
      </c>
    </row>
    <row r="28" spans="1:14" x14ac:dyDescent="0.3">
      <c r="A28" s="3">
        <v>44621</v>
      </c>
      <c r="B28" s="2">
        <v>10.039999999999999</v>
      </c>
      <c r="C28" s="2">
        <v>10.98</v>
      </c>
      <c r="D28" s="2">
        <v>12.12</v>
      </c>
      <c r="E28" s="2">
        <v>12.25</v>
      </c>
      <c r="F28" s="2">
        <v>12.48</v>
      </c>
      <c r="G28" s="2">
        <v>12.57</v>
      </c>
      <c r="H28" s="2">
        <v>12.75</v>
      </c>
      <c r="I28" s="2">
        <v>13.77</v>
      </c>
      <c r="J28" s="2">
        <v>13.8</v>
      </c>
      <c r="K28" s="2">
        <v>14.69</v>
      </c>
      <c r="L28" s="2">
        <v>15.55</v>
      </c>
      <c r="M28" s="2">
        <v>15.55</v>
      </c>
      <c r="N28" s="2">
        <v>16.32</v>
      </c>
    </row>
    <row r="29" spans="1:14" x14ac:dyDescent="0.3">
      <c r="A29" s="3">
        <v>44652</v>
      </c>
      <c r="B29" s="2">
        <v>10.039999999999999</v>
      </c>
      <c r="C29" s="2">
        <v>10.98</v>
      </c>
      <c r="D29" s="2">
        <v>12.12</v>
      </c>
      <c r="E29" s="2">
        <v>12.25</v>
      </c>
      <c r="F29" s="2">
        <v>12.48</v>
      </c>
      <c r="G29" s="2">
        <v>12.57</v>
      </c>
      <c r="H29" s="2">
        <v>12.75</v>
      </c>
      <c r="I29" s="2">
        <v>13.77</v>
      </c>
      <c r="J29" s="2">
        <v>13.8</v>
      </c>
      <c r="K29" s="2">
        <v>14.69</v>
      </c>
      <c r="L29" s="2">
        <v>15.55</v>
      </c>
      <c r="M29" s="2">
        <v>15.55</v>
      </c>
      <c r="N29" s="2">
        <v>16.32</v>
      </c>
    </row>
    <row r="30" spans="1:14" x14ac:dyDescent="0.3">
      <c r="A30" s="3">
        <v>44682</v>
      </c>
      <c r="B30" s="2">
        <v>10.039999999999999</v>
      </c>
      <c r="C30" s="2">
        <v>10.98</v>
      </c>
      <c r="D30" s="2">
        <v>12.12</v>
      </c>
      <c r="E30" s="2">
        <v>12.25</v>
      </c>
      <c r="F30" s="2">
        <v>12.48</v>
      </c>
      <c r="G30" s="2">
        <v>12.57</v>
      </c>
      <c r="H30" s="2">
        <v>12.75</v>
      </c>
      <c r="I30" s="2">
        <v>13.77</v>
      </c>
      <c r="J30" s="2">
        <v>13.8</v>
      </c>
      <c r="K30" s="2">
        <v>14.69</v>
      </c>
      <c r="L30" s="2">
        <v>15.55</v>
      </c>
      <c r="M30" s="2">
        <v>15.55</v>
      </c>
      <c r="N30" s="2">
        <v>16.32</v>
      </c>
    </row>
    <row r="31" spans="1:14" x14ac:dyDescent="0.3">
      <c r="A31" s="3">
        <v>44713</v>
      </c>
      <c r="B31" s="2">
        <v>10.039999999999999</v>
      </c>
      <c r="C31" s="2">
        <v>10.98</v>
      </c>
      <c r="D31" s="2">
        <v>12.12</v>
      </c>
      <c r="E31" s="2">
        <v>12.25</v>
      </c>
      <c r="F31" s="2">
        <v>12.48</v>
      </c>
      <c r="G31" s="2">
        <v>12.57</v>
      </c>
      <c r="H31" s="2">
        <v>12.75</v>
      </c>
      <c r="I31" s="2">
        <v>13.77</v>
      </c>
      <c r="J31" s="2">
        <v>13.8</v>
      </c>
      <c r="K31" s="2">
        <v>14.69</v>
      </c>
      <c r="L31" s="2">
        <v>15.55</v>
      </c>
      <c r="M31" s="2">
        <v>15.55</v>
      </c>
      <c r="N31" s="2">
        <v>16.32</v>
      </c>
    </row>
    <row r="32" spans="1:14" x14ac:dyDescent="0.3">
      <c r="A32" s="3">
        <v>44743</v>
      </c>
      <c r="B32" s="2">
        <v>10.039999999999999</v>
      </c>
      <c r="C32" s="2">
        <v>10.98</v>
      </c>
      <c r="D32" s="2">
        <v>12.12</v>
      </c>
      <c r="E32" s="2">
        <v>12.25</v>
      </c>
      <c r="F32" s="2">
        <v>12.48</v>
      </c>
      <c r="G32" s="2">
        <v>12.57</v>
      </c>
      <c r="H32" s="2">
        <v>12.75</v>
      </c>
      <c r="I32" s="2">
        <v>13.77</v>
      </c>
      <c r="J32" s="2">
        <v>13.8</v>
      </c>
      <c r="K32" s="2">
        <v>14.69</v>
      </c>
      <c r="L32" s="2">
        <v>15.55</v>
      </c>
      <c r="M32" s="2">
        <v>15.55</v>
      </c>
      <c r="N32" s="2">
        <v>16.32</v>
      </c>
    </row>
    <row r="33" spans="1:14" x14ac:dyDescent="0.3">
      <c r="A33" s="3">
        <v>44774</v>
      </c>
      <c r="B33" s="2">
        <v>10.64</v>
      </c>
      <c r="C33" s="2">
        <v>11.64</v>
      </c>
      <c r="D33" s="2">
        <v>12.85</v>
      </c>
      <c r="E33" s="2">
        <v>12.99</v>
      </c>
      <c r="F33" s="2">
        <v>13.23</v>
      </c>
      <c r="G33" s="2">
        <v>13.32</v>
      </c>
      <c r="H33" s="2">
        <v>13.52</v>
      </c>
      <c r="I33" s="2">
        <v>14.6</v>
      </c>
      <c r="J33" s="2">
        <v>14.63</v>
      </c>
      <c r="K33" s="2">
        <v>15.57</v>
      </c>
      <c r="L33" s="2">
        <v>16.48</v>
      </c>
      <c r="M33" s="2">
        <v>16.48</v>
      </c>
      <c r="N33" s="2">
        <v>17.3</v>
      </c>
    </row>
    <row r="34" spans="1:14" x14ac:dyDescent="0.3">
      <c r="A34" s="3">
        <v>44805</v>
      </c>
      <c r="B34" s="2">
        <v>10.64</v>
      </c>
      <c r="C34" s="2">
        <v>11.64</v>
      </c>
      <c r="D34" s="2">
        <v>12.85</v>
      </c>
      <c r="E34" s="2">
        <v>12.99</v>
      </c>
      <c r="F34" s="2">
        <v>13.23</v>
      </c>
      <c r="G34" s="2">
        <v>13.32</v>
      </c>
      <c r="H34" s="2">
        <v>13.52</v>
      </c>
      <c r="I34" s="2">
        <v>14.6</v>
      </c>
      <c r="J34" s="2">
        <v>14.63</v>
      </c>
      <c r="K34" s="2">
        <v>15.57</v>
      </c>
      <c r="L34" s="2">
        <v>16.48</v>
      </c>
      <c r="M34" s="2">
        <v>16.48</v>
      </c>
      <c r="N34" s="2">
        <v>17.3</v>
      </c>
    </row>
    <row r="35" spans="1:14" x14ac:dyDescent="0.3">
      <c r="A35" s="3">
        <v>44835</v>
      </c>
      <c r="B35" s="2">
        <v>10.64</v>
      </c>
      <c r="C35" s="2">
        <v>11.64</v>
      </c>
      <c r="D35" s="2">
        <v>12.85</v>
      </c>
      <c r="E35" s="2">
        <v>12.99</v>
      </c>
      <c r="F35" s="2">
        <v>13.23</v>
      </c>
      <c r="G35" s="2">
        <v>13.32</v>
      </c>
      <c r="H35" s="2">
        <v>13.52</v>
      </c>
      <c r="I35" s="2">
        <v>14.6</v>
      </c>
      <c r="J35" s="2">
        <v>14.63</v>
      </c>
      <c r="K35" s="2">
        <v>15.57</v>
      </c>
      <c r="L35" s="2">
        <v>16.48</v>
      </c>
      <c r="M35" s="2">
        <v>16.48</v>
      </c>
      <c r="N35" s="2">
        <v>17.3</v>
      </c>
    </row>
    <row r="36" spans="1:14" x14ac:dyDescent="0.3">
      <c r="A36" s="3">
        <v>44866</v>
      </c>
      <c r="B36" s="2">
        <v>10.64</v>
      </c>
      <c r="C36" s="2">
        <v>11.64</v>
      </c>
      <c r="D36" s="2">
        <v>12.85</v>
      </c>
      <c r="E36" s="2">
        <v>12.99</v>
      </c>
      <c r="F36" s="2">
        <v>13.23</v>
      </c>
      <c r="G36" s="2">
        <v>13.32</v>
      </c>
      <c r="H36" s="2">
        <v>13.52</v>
      </c>
      <c r="I36" s="2">
        <v>14.6</v>
      </c>
      <c r="J36" s="2">
        <v>14.63</v>
      </c>
      <c r="K36" s="2">
        <v>15.57</v>
      </c>
      <c r="L36" s="2">
        <v>16.48</v>
      </c>
      <c r="M36" s="2">
        <v>16.48</v>
      </c>
      <c r="N36" s="2">
        <v>17.3</v>
      </c>
    </row>
    <row r="37" spans="1:14" x14ac:dyDescent="0.3">
      <c r="A37" s="3">
        <v>44896</v>
      </c>
      <c r="B37" s="2">
        <v>10.64</v>
      </c>
      <c r="C37" s="2">
        <v>11.64</v>
      </c>
      <c r="D37" s="2">
        <v>12.85</v>
      </c>
      <c r="E37" s="2">
        <v>12.99</v>
      </c>
      <c r="F37" s="2">
        <v>13.23</v>
      </c>
      <c r="G37" s="2">
        <v>13.32</v>
      </c>
      <c r="H37" s="2">
        <v>13.52</v>
      </c>
      <c r="I37" s="2">
        <v>14.6</v>
      </c>
      <c r="J37" s="2">
        <v>14.63</v>
      </c>
      <c r="K37" s="2">
        <v>15.57</v>
      </c>
      <c r="L37" s="2">
        <v>16.48</v>
      </c>
      <c r="M37" s="2">
        <v>16.48</v>
      </c>
      <c r="N37" s="2">
        <v>17.3</v>
      </c>
    </row>
    <row r="38" spans="1:14" x14ac:dyDescent="0.3">
      <c r="A38" s="3">
        <v>44927</v>
      </c>
      <c r="B38" s="2">
        <v>10.64</v>
      </c>
      <c r="C38" s="2">
        <v>11.64</v>
      </c>
      <c r="D38" s="2">
        <v>12.85</v>
      </c>
      <c r="E38" s="2">
        <v>12.99</v>
      </c>
      <c r="F38" s="2">
        <v>13.23</v>
      </c>
      <c r="G38" s="2">
        <v>13.32</v>
      </c>
      <c r="H38" s="2">
        <v>13.52</v>
      </c>
      <c r="I38" s="2">
        <v>14.6</v>
      </c>
      <c r="J38" s="2">
        <v>14.63</v>
      </c>
      <c r="K38" s="2">
        <v>15.57</v>
      </c>
      <c r="L38" s="2">
        <v>16.48</v>
      </c>
      <c r="M38" s="2">
        <v>16.48</v>
      </c>
      <c r="N38" s="2">
        <v>17.3</v>
      </c>
    </row>
    <row r="39" spans="1:14" x14ac:dyDescent="0.3">
      <c r="A39" s="3">
        <v>44958</v>
      </c>
      <c r="B39" s="2">
        <v>10.64</v>
      </c>
      <c r="C39" s="2">
        <v>11.64</v>
      </c>
      <c r="D39" s="2">
        <v>12.85</v>
      </c>
      <c r="E39" s="2">
        <v>12.99</v>
      </c>
      <c r="F39" s="2">
        <v>13.23</v>
      </c>
      <c r="G39" s="2">
        <v>13.32</v>
      </c>
      <c r="H39" s="2">
        <v>13.52</v>
      </c>
      <c r="I39" s="2">
        <v>14.6</v>
      </c>
      <c r="J39" s="2">
        <v>14.63</v>
      </c>
      <c r="K39" s="2">
        <v>15.57</v>
      </c>
      <c r="L39" s="2">
        <v>16.48</v>
      </c>
      <c r="M39" s="2">
        <v>16.48</v>
      </c>
      <c r="N39" s="2">
        <v>17.3</v>
      </c>
    </row>
    <row r="40" spans="1:14" x14ac:dyDescent="0.3">
      <c r="A40" s="3">
        <v>44986</v>
      </c>
      <c r="B40" s="2">
        <v>10.64</v>
      </c>
      <c r="C40" s="2">
        <v>11.64</v>
      </c>
      <c r="D40" s="2">
        <v>12.85</v>
      </c>
      <c r="E40" s="2">
        <v>12.99</v>
      </c>
      <c r="F40" s="2">
        <v>13.23</v>
      </c>
      <c r="G40" s="2">
        <v>13.32</v>
      </c>
      <c r="H40" s="2">
        <v>13.52</v>
      </c>
      <c r="I40" s="2">
        <v>14.6</v>
      </c>
      <c r="J40" s="2">
        <v>14.63</v>
      </c>
      <c r="K40" s="2">
        <v>15.57</v>
      </c>
      <c r="L40" s="2">
        <v>16.48</v>
      </c>
      <c r="M40" s="2">
        <v>16.48</v>
      </c>
      <c r="N40" s="2">
        <v>17.3</v>
      </c>
    </row>
    <row r="41" spans="1:14" x14ac:dyDescent="0.3">
      <c r="A41" s="3">
        <v>45017</v>
      </c>
      <c r="B41" s="2">
        <v>10.64</v>
      </c>
      <c r="C41" s="2">
        <v>11.64</v>
      </c>
      <c r="D41" s="2">
        <v>12.85</v>
      </c>
      <c r="E41" s="2">
        <v>12.99</v>
      </c>
      <c r="F41" s="2">
        <v>13.23</v>
      </c>
      <c r="G41" s="2">
        <v>13.32</v>
      </c>
      <c r="H41" s="2">
        <v>13.52</v>
      </c>
      <c r="I41" s="2">
        <v>14.6</v>
      </c>
      <c r="J41" s="2">
        <v>14.63</v>
      </c>
      <c r="K41" s="2">
        <v>15.57</v>
      </c>
      <c r="L41" s="2">
        <v>16.48</v>
      </c>
      <c r="M41" s="2">
        <v>16.48</v>
      </c>
      <c r="N41" s="2">
        <v>17.3</v>
      </c>
    </row>
    <row r="42" spans="1:14" x14ac:dyDescent="0.3">
      <c r="A42" s="3">
        <v>45047</v>
      </c>
      <c r="B42" s="2">
        <v>10.64</v>
      </c>
      <c r="C42" s="2">
        <v>11.64</v>
      </c>
      <c r="D42" s="2">
        <v>12.85</v>
      </c>
      <c r="E42" s="2">
        <v>12.99</v>
      </c>
      <c r="F42" s="2">
        <v>13.23</v>
      </c>
      <c r="G42" s="2">
        <v>13.32</v>
      </c>
      <c r="H42" s="2">
        <v>13.52</v>
      </c>
      <c r="I42" s="2">
        <v>14.6</v>
      </c>
      <c r="J42" s="2">
        <v>14.63</v>
      </c>
      <c r="K42" s="2">
        <v>15.57</v>
      </c>
      <c r="L42" s="2">
        <v>16.48</v>
      </c>
      <c r="M42" s="2">
        <v>16.48</v>
      </c>
      <c r="N42" s="2">
        <v>17.3</v>
      </c>
    </row>
    <row r="43" spans="1:14" x14ac:dyDescent="0.3">
      <c r="A43" s="3">
        <v>45078</v>
      </c>
      <c r="B43" s="2">
        <v>10.64</v>
      </c>
      <c r="C43" s="2">
        <v>11.64</v>
      </c>
      <c r="D43" s="2">
        <v>12.85</v>
      </c>
      <c r="E43" s="2">
        <v>12.99</v>
      </c>
      <c r="F43" s="2">
        <v>13.23</v>
      </c>
      <c r="G43" s="2">
        <v>13.32</v>
      </c>
      <c r="H43" s="2">
        <v>13.52</v>
      </c>
      <c r="I43" s="2">
        <v>14.6</v>
      </c>
      <c r="J43" s="2">
        <v>14.63</v>
      </c>
      <c r="K43" s="2">
        <v>15.57</v>
      </c>
      <c r="L43" s="2">
        <v>16.48</v>
      </c>
      <c r="M43" s="2">
        <v>16.48</v>
      </c>
      <c r="N43" s="2">
        <v>17.3</v>
      </c>
    </row>
    <row r="44" spans="1:14" x14ac:dyDescent="0.3">
      <c r="A44" s="3">
        <v>45108</v>
      </c>
      <c r="B44" s="2">
        <v>10.64</v>
      </c>
      <c r="C44" s="2">
        <v>11.64</v>
      </c>
      <c r="D44" s="2">
        <v>12.85</v>
      </c>
      <c r="E44" s="2">
        <v>12.99</v>
      </c>
      <c r="F44" s="2">
        <v>13.23</v>
      </c>
      <c r="G44" s="2">
        <v>13.32</v>
      </c>
      <c r="H44" s="2">
        <v>13.52</v>
      </c>
      <c r="I44" s="2">
        <v>14.6</v>
      </c>
      <c r="J44" s="2">
        <v>14.63</v>
      </c>
      <c r="K44" s="2">
        <v>15.57</v>
      </c>
      <c r="L44" s="2">
        <v>16.48</v>
      </c>
      <c r="M44" s="2">
        <v>16.48</v>
      </c>
      <c r="N44" s="2">
        <v>17.3</v>
      </c>
    </row>
    <row r="45" spans="1:14" x14ac:dyDescent="0.3">
      <c r="A45" s="3">
        <v>45139</v>
      </c>
      <c r="B45" s="2">
        <v>11.28</v>
      </c>
      <c r="C45" s="2">
        <v>12.34</v>
      </c>
      <c r="D45" s="2">
        <v>13.62</v>
      </c>
      <c r="E45" s="2">
        <v>13.77</v>
      </c>
      <c r="F45" s="2">
        <v>14.02</v>
      </c>
      <c r="G45" s="2">
        <v>14.12</v>
      </c>
      <c r="H45" s="2">
        <v>14.33</v>
      </c>
      <c r="I45" s="2">
        <v>15.48</v>
      </c>
      <c r="J45" s="2">
        <v>15.51</v>
      </c>
      <c r="K45" s="2">
        <v>16.5</v>
      </c>
      <c r="L45" s="2">
        <v>17.47</v>
      </c>
      <c r="M45" s="2">
        <v>17.47</v>
      </c>
      <c r="N45" s="2">
        <v>18.34</v>
      </c>
    </row>
    <row r="46" spans="1:14" x14ac:dyDescent="0.3">
      <c r="A46" s="3">
        <v>45170</v>
      </c>
      <c r="B46" s="2">
        <v>11.28</v>
      </c>
      <c r="C46" s="2">
        <v>12.34</v>
      </c>
      <c r="D46" s="2">
        <v>13.62</v>
      </c>
      <c r="E46" s="2">
        <v>13.77</v>
      </c>
      <c r="F46" s="2">
        <v>14.02</v>
      </c>
      <c r="G46" s="2">
        <v>14.12</v>
      </c>
      <c r="H46" s="2">
        <v>14.33</v>
      </c>
      <c r="I46" s="2">
        <v>15.48</v>
      </c>
      <c r="J46" s="2">
        <v>15.51</v>
      </c>
      <c r="K46" s="2">
        <v>16.5</v>
      </c>
      <c r="L46" s="2">
        <v>17.47</v>
      </c>
      <c r="M46" s="2">
        <v>17.47</v>
      </c>
      <c r="N46" s="2">
        <v>18.34</v>
      </c>
    </row>
    <row r="47" spans="1:14" x14ac:dyDescent="0.3">
      <c r="A47" s="3">
        <v>45200</v>
      </c>
      <c r="B47" s="2">
        <v>11.28</v>
      </c>
      <c r="C47" s="2">
        <v>12.34</v>
      </c>
      <c r="D47" s="2">
        <v>13.62</v>
      </c>
      <c r="E47" s="2">
        <v>13.77</v>
      </c>
      <c r="F47" s="2">
        <v>14.02</v>
      </c>
      <c r="G47" s="2">
        <v>14.12</v>
      </c>
      <c r="H47" s="2">
        <v>14.33</v>
      </c>
      <c r="I47" s="2">
        <v>15.48</v>
      </c>
      <c r="J47" s="2">
        <v>15.51</v>
      </c>
      <c r="K47" s="2">
        <v>16.5</v>
      </c>
      <c r="L47" s="2">
        <v>17.47</v>
      </c>
      <c r="M47" s="2">
        <v>17.47</v>
      </c>
      <c r="N47" s="2">
        <v>18.34</v>
      </c>
    </row>
    <row r="48" spans="1:14" x14ac:dyDescent="0.3">
      <c r="A48" s="3">
        <v>45231</v>
      </c>
      <c r="B48" s="2">
        <v>11.28</v>
      </c>
      <c r="C48" s="2">
        <v>12.34</v>
      </c>
      <c r="D48" s="2">
        <v>13.62</v>
      </c>
      <c r="E48" s="2">
        <v>13.77</v>
      </c>
      <c r="F48" s="2">
        <v>14.02</v>
      </c>
      <c r="G48" s="2">
        <v>14.12</v>
      </c>
      <c r="H48" s="2">
        <v>14.33</v>
      </c>
      <c r="I48" s="2">
        <v>15.48</v>
      </c>
      <c r="J48" s="2">
        <v>15.51</v>
      </c>
      <c r="K48" s="2">
        <v>16.5</v>
      </c>
      <c r="L48" s="2">
        <v>17.47</v>
      </c>
      <c r="M48" s="2">
        <v>17.47</v>
      </c>
      <c r="N48" s="2">
        <v>18.34</v>
      </c>
    </row>
    <row r="49" spans="1:14" x14ac:dyDescent="0.3">
      <c r="A49" s="3">
        <v>45261</v>
      </c>
      <c r="B49" s="2">
        <v>11.28</v>
      </c>
      <c r="C49" s="2">
        <v>12.34</v>
      </c>
      <c r="D49" s="2">
        <v>13.62</v>
      </c>
      <c r="E49" s="2">
        <v>13.77</v>
      </c>
      <c r="F49" s="2">
        <v>14.02</v>
      </c>
      <c r="G49" s="2">
        <v>14.12</v>
      </c>
      <c r="H49" s="2">
        <v>14.33</v>
      </c>
      <c r="I49" s="2">
        <v>15.48</v>
      </c>
      <c r="J49" s="2">
        <v>15.51</v>
      </c>
      <c r="K49" s="2">
        <v>16.5</v>
      </c>
      <c r="L49" s="2">
        <v>17.47</v>
      </c>
      <c r="M49" s="2">
        <v>17.47</v>
      </c>
      <c r="N49" s="2">
        <v>18.34</v>
      </c>
    </row>
    <row r="50" spans="1:14" x14ac:dyDescent="0.3">
      <c r="A50" s="3">
        <v>45292</v>
      </c>
      <c r="B50" s="2">
        <v>11.28</v>
      </c>
      <c r="C50" s="2">
        <v>12.34</v>
      </c>
      <c r="D50" s="2">
        <v>13.62</v>
      </c>
      <c r="E50" s="2">
        <v>13.77</v>
      </c>
      <c r="F50" s="2">
        <v>14.02</v>
      </c>
      <c r="G50" s="2">
        <v>14.12</v>
      </c>
      <c r="H50" s="2">
        <v>14.33</v>
      </c>
      <c r="I50" s="2">
        <v>15.48</v>
      </c>
      <c r="J50" s="2">
        <v>15.51</v>
      </c>
      <c r="K50" s="2">
        <v>16.5</v>
      </c>
      <c r="L50" s="2">
        <v>17.47</v>
      </c>
      <c r="M50" s="2">
        <v>17.47</v>
      </c>
      <c r="N50" s="2">
        <v>18.34</v>
      </c>
    </row>
    <row r="51" spans="1:14" x14ac:dyDescent="0.3">
      <c r="A51" s="3">
        <v>45323</v>
      </c>
      <c r="B51" s="2">
        <v>11.28</v>
      </c>
      <c r="C51" s="2">
        <v>12.34</v>
      </c>
      <c r="D51" s="2">
        <v>13.62</v>
      </c>
      <c r="E51" s="2">
        <v>13.77</v>
      </c>
      <c r="F51" s="2">
        <v>14.02</v>
      </c>
      <c r="G51" s="2">
        <v>14.12</v>
      </c>
      <c r="H51" s="2">
        <v>14.33</v>
      </c>
      <c r="I51" s="2">
        <v>15.48</v>
      </c>
      <c r="J51" s="2">
        <v>15.51</v>
      </c>
      <c r="K51" s="2">
        <v>16.5</v>
      </c>
      <c r="L51" s="2">
        <v>17.47</v>
      </c>
      <c r="M51" s="2">
        <v>17.47</v>
      </c>
      <c r="N51" s="2">
        <v>18.34</v>
      </c>
    </row>
    <row r="52" spans="1:14" x14ac:dyDescent="0.3">
      <c r="A52" s="3">
        <v>45352</v>
      </c>
      <c r="B52" s="2">
        <v>11.28</v>
      </c>
      <c r="C52" s="2">
        <v>12.34</v>
      </c>
      <c r="D52" s="2">
        <v>13.62</v>
      </c>
      <c r="E52" s="2">
        <v>13.77</v>
      </c>
      <c r="F52" s="2">
        <v>14.02</v>
      </c>
      <c r="G52" s="2">
        <v>14.12</v>
      </c>
      <c r="H52" s="2">
        <v>14.33</v>
      </c>
      <c r="I52" s="2">
        <v>15.48</v>
      </c>
      <c r="J52" s="2">
        <v>15.51</v>
      </c>
      <c r="K52" s="2">
        <v>16.5</v>
      </c>
      <c r="L52" s="2">
        <v>17.47</v>
      </c>
      <c r="M52" s="2">
        <v>17.47</v>
      </c>
      <c r="N52" s="2">
        <v>18.34</v>
      </c>
    </row>
    <row r="53" spans="1:14" x14ac:dyDescent="0.3">
      <c r="A53" s="3">
        <v>45383</v>
      </c>
      <c r="B53" s="2">
        <v>11.28</v>
      </c>
      <c r="C53" s="2">
        <v>12.34</v>
      </c>
      <c r="D53" s="2">
        <v>13.62</v>
      </c>
      <c r="E53" s="2">
        <v>13.77</v>
      </c>
      <c r="F53" s="2">
        <v>14.02</v>
      </c>
      <c r="G53" s="2">
        <v>14.12</v>
      </c>
      <c r="H53" s="2">
        <v>14.33</v>
      </c>
      <c r="I53" s="2">
        <v>15.48</v>
      </c>
      <c r="J53" s="2">
        <v>15.51</v>
      </c>
      <c r="K53" s="2">
        <v>16.5</v>
      </c>
      <c r="L53" s="2">
        <v>17.47</v>
      </c>
      <c r="M53" s="2">
        <v>17.47</v>
      </c>
      <c r="N53" s="2">
        <v>18.34</v>
      </c>
    </row>
    <row r="54" spans="1:14" x14ac:dyDescent="0.3">
      <c r="A54" s="3">
        <v>45413</v>
      </c>
      <c r="B54" s="2">
        <v>11.28</v>
      </c>
      <c r="C54" s="2">
        <v>12.34</v>
      </c>
      <c r="D54" s="2">
        <v>13.62</v>
      </c>
      <c r="E54" s="2">
        <v>13.77</v>
      </c>
      <c r="F54" s="2">
        <v>14.02</v>
      </c>
      <c r="G54" s="2">
        <v>14.12</v>
      </c>
      <c r="H54" s="2">
        <v>14.33</v>
      </c>
      <c r="I54" s="2">
        <v>15.48</v>
      </c>
      <c r="J54" s="2">
        <v>15.51</v>
      </c>
      <c r="K54" s="2">
        <v>16.5</v>
      </c>
      <c r="L54" s="2">
        <v>17.47</v>
      </c>
      <c r="M54" s="2">
        <v>17.47</v>
      </c>
      <c r="N54" s="2">
        <v>18.34</v>
      </c>
    </row>
    <row r="55" spans="1:14" x14ac:dyDescent="0.3">
      <c r="A55" s="3">
        <v>45444</v>
      </c>
      <c r="B55" s="2">
        <v>11.28</v>
      </c>
      <c r="C55" s="2">
        <v>12.34</v>
      </c>
      <c r="D55" s="2">
        <v>13.62</v>
      </c>
      <c r="E55" s="2">
        <v>13.77</v>
      </c>
      <c r="F55" s="2">
        <v>14.02</v>
      </c>
      <c r="G55" s="2">
        <v>14.12</v>
      </c>
      <c r="H55" s="2">
        <v>14.33</v>
      </c>
      <c r="I55" s="2">
        <v>15.48</v>
      </c>
      <c r="J55" s="2">
        <v>15.51</v>
      </c>
      <c r="K55" s="2">
        <v>16.5</v>
      </c>
      <c r="L55" s="2">
        <v>17.47</v>
      </c>
      <c r="M55" s="2">
        <v>17.47</v>
      </c>
      <c r="N55" s="2">
        <v>18.34</v>
      </c>
    </row>
    <row r="56" spans="1:14" x14ac:dyDescent="0.3">
      <c r="A56" s="3">
        <v>45474</v>
      </c>
      <c r="B56" s="2">
        <v>11.28</v>
      </c>
      <c r="C56" s="2">
        <v>12.34</v>
      </c>
      <c r="D56" s="2">
        <v>13.62</v>
      </c>
      <c r="E56" s="2">
        <v>13.77</v>
      </c>
      <c r="F56" s="2">
        <v>14.02</v>
      </c>
      <c r="G56" s="2">
        <v>14.12</v>
      </c>
      <c r="H56" s="2">
        <v>14.33</v>
      </c>
      <c r="I56" s="2">
        <v>15.48</v>
      </c>
      <c r="J56" s="2">
        <v>15.51</v>
      </c>
      <c r="K56" s="2">
        <v>16.5</v>
      </c>
      <c r="L56" s="2">
        <v>17.47</v>
      </c>
      <c r="M56" s="2">
        <v>17.47</v>
      </c>
      <c r="N56" s="2">
        <v>18.34</v>
      </c>
    </row>
    <row r="57" spans="1:14" x14ac:dyDescent="0.3">
      <c r="A57" s="3">
        <v>45505</v>
      </c>
      <c r="B57" s="2">
        <v>11.73</v>
      </c>
      <c r="C57" s="2">
        <v>12.83</v>
      </c>
      <c r="D57" s="2">
        <v>14.16</v>
      </c>
      <c r="E57" s="2">
        <v>14.32</v>
      </c>
      <c r="F57" s="2">
        <v>14.58</v>
      </c>
      <c r="G57" s="2">
        <v>14.68</v>
      </c>
      <c r="H57" s="2">
        <v>14.9</v>
      </c>
      <c r="I57" s="2">
        <v>16.100000000000001</v>
      </c>
      <c r="J57" s="2">
        <v>16.13</v>
      </c>
      <c r="K57" s="2">
        <v>17.16</v>
      </c>
      <c r="L57" s="2">
        <v>18.170000000000002</v>
      </c>
      <c r="M57" s="2">
        <v>18.170000000000002</v>
      </c>
      <c r="N57" s="2">
        <v>19.07</v>
      </c>
    </row>
    <row r="58" spans="1:14" x14ac:dyDescent="0.3">
      <c r="A58" s="3">
        <v>45536</v>
      </c>
      <c r="B58" s="2">
        <v>11.73</v>
      </c>
      <c r="C58" s="2">
        <v>12.83</v>
      </c>
      <c r="D58" s="2">
        <v>14.16</v>
      </c>
      <c r="E58" s="2">
        <v>14.32</v>
      </c>
      <c r="F58" s="2">
        <v>14.58</v>
      </c>
      <c r="G58" s="2">
        <v>14.68</v>
      </c>
      <c r="H58" s="2">
        <v>14.9</v>
      </c>
      <c r="I58" s="2">
        <v>16.100000000000001</v>
      </c>
      <c r="J58" s="2">
        <v>16.13</v>
      </c>
      <c r="K58" s="2">
        <v>17.16</v>
      </c>
      <c r="L58" s="2">
        <v>18.170000000000002</v>
      </c>
      <c r="M58" s="2">
        <v>18.170000000000002</v>
      </c>
      <c r="N58" s="2">
        <v>19.07</v>
      </c>
    </row>
    <row r="59" spans="1:14" x14ac:dyDescent="0.3">
      <c r="A59" s="3">
        <v>45566</v>
      </c>
      <c r="B59" s="2">
        <v>11.73</v>
      </c>
      <c r="C59" s="2">
        <v>12.83</v>
      </c>
      <c r="D59" s="2">
        <v>14.16</v>
      </c>
      <c r="E59" s="2">
        <v>14.32</v>
      </c>
      <c r="F59" s="2">
        <v>14.58</v>
      </c>
      <c r="G59" s="2">
        <v>14.68</v>
      </c>
      <c r="H59" s="2">
        <v>14.9</v>
      </c>
      <c r="I59" s="2">
        <v>16.100000000000001</v>
      </c>
      <c r="J59" s="2">
        <v>16.13</v>
      </c>
      <c r="K59" s="2">
        <v>17.16</v>
      </c>
      <c r="L59" s="2">
        <v>18.170000000000002</v>
      </c>
      <c r="M59" s="2">
        <v>18.170000000000002</v>
      </c>
      <c r="N59" s="2">
        <v>19.07</v>
      </c>
    </row>
    <row r="60" spans="1:14" x14ac:dyDescent="0.3">
      <c r="A60" s="3">
        <v>45597</v>
      </c>
      <c r="B60" s="2">
        <v>11.73</v>
      </c>
      <c r="C60" s="2">
        <v>12.83</v>
      </c>
      <c r="D60" s="2">
        <v>14.16</v>
      </c>
      <c r="E60" s="2">
        <v>14.32</v>
      </c>
      <c r="F60" s="2">
        <v>14.58</v>
      </c>
      <c r="G60" s="2">
        <v>14.68</v>
      </c>
      <c r="H60" s="2">
        <v>14.9</v>
      </c>
      <c r="I60" s="2">
        <v>16.100000000000001</v>
      </c>
      <c r="J60" s="2">
        <v>16.13</v>
      </c>
      <c r="K60" s="2">
        <v>17.16</v>
      </c>
      <c r="L60" s="2">
        <v>18.170000000000002</v>
      </c>
      <c r="M60" s="2">
        <v>18.170000000000002</v>
      </c>
      <c r="N60" s="2">
        <v>19.07</v>
      </c>
    </row>
    <row r="61" spans="1:14" x14ac:dyDescent="0.3">
      <c r="A61" s="3">
        <v>45627</v>
      </c>
      <c r="B61" s="2">
        <v>11.73</v>
      </c>
      <c r="C61" s="2">
        <v>12.83</v>
      </c>
      <c r="D61" s="2">
        <v>14.16</v>
      </c>
      <c r="E61" s="2">
        <v>14.32</v>
      </c>
      <c r="F61" s="2">
        <v>14.58</v>
      </c>
      <c r="G61" s="2">
        <v>14.68</v>
      </c>
      <c r="H61" s="2">
        <v>14.9</v>
      </c>
      <c r="I61" s="2">
        <v>16.100000000000001</v>
      </c>
      <c r="J61" s="2">
        <v>16.13</v>
      </c>
      <c r="K61" s="2">
        <v>17.16</v>
      </c>
      <c r="L61" s="2">
        <v>18.170000000000002</v>
      </c>
      <c r="M61" s="2">
        <v>18.170000000000002</v>
      </c>
      <c r="N61" s="2">
        <v>19.07</v>
      </c>
    </row>
    <row r="62" spans="1:14" x14ac:dyDescent="0.3">
      <c r="A62" s="3">
        <v>45658</v>
      </c>
      <c r="B62" s="2">
        <v>11.73</v>
      </c>
      <c r="C62" s="2">
        <v>12.83</v>
      </c>
      <c r="D62" s="2">
        <v>14.16</v>
      </c>
      <c r="E62" s="2">
        <v>14.32</v>
      </c>
      <c r="F62" s="2">
        <v>14.58</v>
      </c>
      <c r="G62" s="2">
        <v>14.68</v>
      </c>
      <c r="H62" s="2">
        <v>14.9</v>
      </c>
      <c r="I62" s="2">
        <v>16.100000000000001</v>
      </c>
      <c r="J62" s="2">
        <v>16.13</v>
      </c>
      <c r="K62" s="2">
        <v>17.16</v>
      </c>
      <c r="L62" s="2">
        <v>18.170000000000002</v>
      </c>
      <c r="M62" s="2">
        <v>18.170000000000002</v>
      </c>
      <c r="N62" s="2">
        <v>19.07</v>
      </c>
    </row>
    <row r="63" spans="1:14" x14ac:dyDescent="0.3">
      <c r="A63" s="3">
        <v>45689</v>
      </c>
      <c r="B63" s="2">
        <v>11.73</v>
      </c>
      <c r="C63" s="2">
        <v>12.83</v>
      </c>
      <c r="D63" s="2">
        <v>14.16</v>
      </c>
      <c r="E63" s="2">
        <v>14.32</v>
      </c>
      <c r="F63" s="2">
        <v>14.58</v>
      </c>
      <c r="G63" s="2">
        <v>14.68</v>
      </c>
      <c r="H63" s="2">
        <v>14.9</v>
      </c>
      <c r="I63" s="2">
        <v>16.100000000000001</v>
      </c>
      <c r="J63" s="2">
        <v>16.13</v>
      </c>
      <c r="K63" s="2">
        <v>17.16</v>
      </c>
      <c r="L63" s="2">
        <v>18.170000000000002</v>
      </c>
      <c r="M63" s="2">
        <v>18.170000000000002</v>
      </c>
      <c r="N63" s="2">
        <v>19.07</v>
      </c>
    </row>
    <row r="64" spans="1:14" x14ac:dyDescent="0.3">
      <c r="A64" s="3">
        <v>45717</v>
      </c>
      <c r="B64" s="2">
        <v>11.73</v>
      </c>
      <c r="C64" s="2">
        <v>12.83</v>
      </c>
      <c r="D64" s="2">
        <v>14.16</v>
      </c>
      <c r="E64" s="2">
        <v>14.32</v>
      </c>
      <c r="F64" s="2">
        <v>14.58</v>
      </c>
      <c r="G64" s="2">
        <v>14.68</v>
      </c>
      <c r="H64" s="2">
        <v>14.9</v>
      </c>
      <c r="I64" s="2">
        <v>16.100000000000001</v>
      </c>
      <c r="J64" s="2">
        <v>16.13</v>
      </c>
      <c r="K64" s="2">
        <v>17.16</v>
      </c>
      <c r="L64" s="2">
        <v>18.170000000000002</v>
      </c>
      <c r="M64" s="2">
        <v>18.170000000000002</v>
      </c>
      <c r="N64" s="2">
        <v>19.07</v>
      </c>
    </row>
    <row r="65" spans="1:14" x14ac:dyDescent="0.3">
      <c r="A65" s="3">
        <v>45748</v>
      </c>
      <c r="B65" s="2">
        <v>11.73</v>
      </c>
      <c r="C65" s="2">
        <v>12.83</v>
      </c>
      <c r="D65" s="2">
        <v>14.16</v>
      </c>
      <c r="E65" s="2">
        <v>14.32</v>
      </c>
      <c r="F65" s="2">
        <v>14.58</v>
      </c>
      <c r="G65" s="2">
        <v>14.68</v>
      </c>
      <c r="H65" s="2">
        <v>14.9</v>
      </c>
      <c r="I65" s="2">
        <v>16.100000000000001</v>
      </c>
      <c r="J65" s="2">
        <v>16.13</v>
      </c>
      <c r="K65" s="2">
        <v>17.16</v>
      </c>
      <c r="L65" s="2">
        <v>18.170000000000002</v>
      </c>
      <c r="M65" s="2">
        <v>18.170000000000002</v>
      </c>
      <c r="N65" s="2">
        <v>19.07</v>
      </c>
    </row>
    <row r="66" spans="1:14" x14ac:dyDescent="0.3">
      <c r="A66" s="3">
        <v>45778</v>
      </c>
      <c r="B66" s="2">
        <v>11.73</v>
      </c>
      <c r="C66" s="2">
        <v>12.83</v>
      </c>
      <c r="D66" s="2">
        <v>14.16</v>
      </c>
      <c r="E66" s="2">
        <v>14.32</v>
      </c>
      <c r="F66" s="2">
        <v>14.58</v>
      </c>
      <c r="G66" s="2">
        <v>14.68</v>
      </c>
      <c r="H66" s="2">
        <v>14.9</v>
      </c>
      <c r="I66" s="2">
        <v>16.100000000000001</v>
      </c>
      <c r="J66" s="2">
        <v>16.13</v>
      </c>
      <c r="K66" s="2">
        <v>17.16</v>
      </c>
      <c r="L66" s="2">
        <v>18.170000000000002</v>
      </c>
      <c r="M66" s="2">
        <v>18.170000000000002</v>
      </c>
      <c r="N66" s="2">
        <v>19.07</v>
      </c>
    </row>
    <row r="67" spans="1:14" x14ac:dyDescent="0.3">
      <c r="A67" s="3">
        <v>45809</v>
      </c>
      <c r="B67" s="2">
        <v>11.73</v>
      </c>
      <c r="C67" s="2">
        <v>12.83</v>
      </c>
      <c r="D67" s="2">
        <v>14.16</v>
      </c>
      <c r="E67" s="2">
        <v>14.32</v>
      </c>
      <c r="F67" s="2">
        <v>14.58</v>
      </c>
      <c r="G67" s="2">
        <v>14.68</v>
      </c>
      <c r="H67" s="2">
        <v>14.9</v>
      </c>
      <c r="I67" s="2">
        <v>16.100000000000001</v>
      </c>
      <c r="J67" s="2">
        <v>16.13</v>
      </c>
      <c r="K67" s="2">
        <v>17.16</v>
      </c>
      <c r="L67" s="2">
        <v>18.170000000000002</v>
      </c>
      <c r="M67" s="2">
        <v>18.170000000000002</v>
      </c>
      <c r="N67" s="2">
        <v>19.07</v>
      </c>
    </row>
    <row r="68" spans="1:14" x14ac:dyDescent="0.3">
      <c r="A68" s="3">
        <v>45839</v>
      </c>
      <c r="B68" s="2">
        <v>11.73</v>
      </c>
      <c r="C68" s="2">
        <v>12.83</v>
      </c>
      <c r="D68" s="2">
        <v>14.16</v>
      </c>
      <c r="E68" s="2">
        <v>14.32</v>
      </c>
      <c r="F68" s="2">
        <v>14.58</v>
      </c>
      <c r="G68" s="2">
        <v>14.68</v>
      </c>
      <c r="H68" s="2">
        <v>14.9</v>
      </c>
      <c r="I68" s="2">
        <v>16.100000000000001</v>
      </c>
      <c r="J68" s="2">
        <v>16.13</v>
      </c>
      <c r="K68" s="2">
        <v>17.16</v>
      </c>
      <c r="L68" s="2">
        <v>18.170000000000002</v>
      </c>
      <c r="M68" s="2">
        <v>18.170000000000002</v>
      </c>
      <c r="N68" s="2">
        <v>19.07</v>
      </c>
    </row>
    <row r="69" spans="1:14" x14ac:dyDescent="0.3">
      <c r="A69" s="3">
        <v>45870</v>
      </c>
      <c r="B69" s="2">
        <v>12.14</v>
      </c>
      <c r="C69" s="2">
        <v>13.28</v>
      </c>
      <c r="D69" s="2">
        <v>14.66</v>
      </c>
      <c r="E69" s="2">
        <v>14.82</v>
      </c>
      <c r="F69" s="2">
        <v>15.09</v>
      </c>
      <c r="G69" s="2">
        <v>15.19</v>
      </c>
      <c r="H69" s="2">
        <v>15.42</v>
      </c>
      <c r="I69" s="2">
        <v>16.66</v>
      </c>
      <c r="J69" s="2">
        <v>16.690000000000001</v>
      </c>
      <c r="K69" s="2">
        <v>17.760000000000002</v>
      </c>
      <c r="L69" s="2">
        <v>18.809999999999999</v>
      </c>
      <c r="M69" s="2">
        <v>18.809999999999999</v>
      </c>
      <c r="N69" s="2">
        <v>19.739999999999998</v>
      </c>
    </row>
    <row r="70" spans="1:14" x14ac:dyDescent="0.3">
      <c r="A70" s="3">
        <v>45901</v>
      </c>
      <c r="B70" s="2">
        <v>12.14</v>
      </c>
      <c r="C70" s="2">
        <v>13.28</v>
      </c>
      <c r="D70" s="2">
        <v>14.66</v>
      </c>
      <c r="E70" s="2">
        <v>14.82</v>
      </c>
      <c r="F70" s="2">
        <v>15.09</v>
      </c>
      <c r="G70" s="2">
        <v>15.19</v>
      </c>
      <c r="H70" s="2">
        <v>15.42</v>
      </c>
      <c r="I70" s="2">
        <v>16.66</v>
      </c>
      <c r="J70" s="2">
        <v>16.690000000000001</v>
      </c>
      <c r="K70" s="2">
        <v>17.760000000000002</v>
      </c>
      <c r="L70" s="2">
        <v>18.809999999999999</v>
      </c>
      <c r="M70" s="2">
        <v>18.809999999999999</v>
      </c>
      <c r="N70" s="2">
        <v>19.739999999999998</v>
      </c>
    </row>
    <row r="71" spans="1:14" x14ac:dyDescent="0.3">
      <c r="A71" s="3">
        <v>45931</v>
      </c>
      <c r="B71" s="2">
        <v>12.14</v>
      </c>
      <c r="C71" s="2">
        <v>13.28</v>
      </c>
      <c r="D71" s="2">
        <v>14.66</v>
      </c>
      <c r="E71" s="2">
        <v>14.82</v>
      </c>
      <c r="F71" s="2">
        <v>15.09</v>
      </c>
      <c r="G71" s="2">
        <v>15.19</v>
      </c>
      <c r="H71" s="2">
        <v>15.42</v>
      </c>
      <c r="I71" s="2">
        <v>16.66</v>
      </c>
      <c r="J71" s="2">
        <v>16.690000000000001</v>
      </c>
      <c r="K71" s="2">
        <v>17.760000000000002</v>
      </c>
      <c r="L71" s="2">
        <v>18.809999999999999</v>
      </c>
      <c r="M71" s="2">
        <v>18.809999999999999</v>
      </c>
      <c r="N71" s="2">
        <v>19.739999999999998</v>
      </c>
    </row>
    <row r="72" spans="1:14" x14ac:dyDescent="0.3">
      <c r="A72" s="3">
        <v>45962</v>
      </c>
      <c r="B72" s="2">
        <v>12.14</v>
      </c>
      <c r="C72" s="2">
        <v>13.28</v>
      </c>
      <c r="D72" s="2">
        <v>14.66</v>
      </c>
      <c r="E72" s="2">
        <v>14.82</v>
      </c>
      <c r="F72" s="2">
        <v>15.09</v>
      </c>
      <c r="G72" s="2">
        <v>15.19</v>
      </c>
      <c r="H72" s="2">
        <v>15.42</v>
      </c>
      <c r="I72" s="2">
        <v>16.66</v>
      </c>
      <c r="J72" s="2">
        <v>16.690000000000001</v>
      </c>
      <c r="K72" s="2">
        <v>17.760000000000002</v>
      </c>
      <c r="L72" s="2">
        <v>18.809999999999999</v>
      </c>
      <c r="M72" s="2">
        <v>18.809999999999999</v>
      </c>
      <c r="N72" s="2">
        <v>19.739999999999998</v>
      </c>
    </row>
    <row r="73" spans="1:14" x14ac:dyDescent="0.3">
      <c r="A73" s="3">
        <v>45992</v>
      </c>
      <c r="B73" s="2">
        <v>12.14</v>
      </c>
      <c r="C73" s="2">
        <v>13.28</v>
      </c>
      <c r="D73" s="2">
        <v>14.66</v>
      </c>
      <c r="E73" s="2">
        <v>14.82</v>
      </c>
      <c r="F73" s="2">
        <v>15.09</v>
      </c>
      <c r="G73" s="2">
        <v>15.19</v>
      </c>
      <c r="H73" s="2">
        <v>15.42</v>
      </c>
      <c r="I73" s="2">
        <v>16.66</v>
      </c>
      <c r="J73" s="2">
        <v>16.690000000000001</v>
      </c>
      <c r="K73" s="2">
        <v>17.760000000000002</v>
      </c>
      <c r="L73" s="2">
        <v>18.809999999999999</v>
      </c>
      <c r="M73" s="2">
        <v>18.809999999999999</v>
      </c>
      <c r="N73" s="2">
        <v>19.739999999999998</v>
      </c>
    </row>
    <row r="74" spans="1:14" x14ac:dyDescent="0.3">
      <c r="A74" s="3">
        <v>46023</v>
      </c>
      <c r="B74" s="2">
        <v>12.14</v>
      </c>
      <c r="C74" s="2">
        <v>13.28</v>
      </c>
      <c r="D74" s="2">
        <v>14.66</v>
      </c>
      <c r="E74" s="2">
        <v>14.82</v>
      </c>
      <c r="F74" s="2">
        <v>15.09</v>
      </c>
      <c r="G74" s="2">
        <v>15.19</v>
      </c>
      <c r="H74" s="2">
        <v>15.42</v>
      </c>
      <c r="I74" s="2">
        <v>16.66</v>
      </c>
      <c r="J74" s="2">
        <v>16.690000000000001</v>
      </c>
      <c r="K74" s="2">
        <v>17.760000000000002</v>
      </c>
      <c r="L74" s="2">
        <v>18.809999999999999</v>
      </c>
      <c r="M74" s="2">
        <v>18.809999999999999</v>
      </c>
      <c r="N74" s="2">
        <v>19.739999999999998</v>
      </c>
    </row>
    <row r="75" spans="1:14" x14ac:dyDescent="0.3">
      <c r="A75" s="3">
        <v>46054</v>
      </c>
      <c r="B75" s="2">
        <v>12.14</v>
      </c>
      <c r="C75" s="2">
        <v>13.28</v>
      </c>
      <c r="D75" s="2">
        <v>14.66</v>
      </c>
      <c r="E75" s="2">
        <v>14.82</v>
      </c>
      <c r="F75" s="2">
        <v>15.09</v>
      </c>
      <c r="G75" s="2">
        <v>15.19</v>
      </c>
      <c r="H75" s="2">
        <v>15.42</v>
      </c>
      <c r="I75" s="2">
        <v>16.66</v>
      </c>
      <c r="J75" s="2">
        <v>16.690000000000001</v>
      </c>
      <c r="K75" s="2">
        <v>17.760000000000002</v>
      </c>
      <c r="L75" s="2">
        <v>18.809999999999999</v>
      </c>
      <c r="M75" s="2">
        <v>18.809999999999999</v>
      </c>
      <c r="N75" s="2">
        <v>19.739999999999998</v>
      </c>
    </row>
    <row r="76" spans="1:14" x14ac:dyDescent="0.3">
      <c r="A76" s="3">
        <v>46082</v>
      </c>
      <c r="B76" s="2">
        <v>12.14</v>
      </c>
      <c r="C76" s="2">
        <v>13.28</v>
      </c>
      <c r="D76" s="2">
        <v>14.66</v>
      </c>
      <c r="E76" s="2">
        <v>14.82</v>
      </c>
      <c r="F76" s="2">
        <v>15.09</v>
      </c>
      <c r="G76" s="2">
        <v>15.19</v>
      </c>
      <c r="H76" s="2">
        <v>15.42</v>
      </c>
      <c r="I76" s="2">
        <v>16.66</v>
      </c>
      <c r="J76" s="2">
        <v>16.690000000000001</v>
      </c>
      <c r="K76" s="2">
        <v>17.760000000000002</v>
      </c>
      <c r="L76" s="2">
        <v>18.809999999999999</v>
      </c>
      <c r="M76" s="2">
        <v>18.809999999999999</v>
      </c>
      <c r="N76" s="2">
        <v>19.739999999999998</v>
      </c>
    </row>
    <row r="77" spans="1:14" x14ac:dyDescent="0.3">
      <c r="A77" s="3">
        <v>46113</v>
      </c>
      <c r="B77" s="2">
        <v>12.14</v>
      </c>
      <c r="C77" s="2">
        <v>13.28</v>
      </c>
      <c r="D77" s="2">
        <v>14.66</v>
      </c>
      <c r="E77" s="2">
        <v>14.82</v>
      </c>
      <c r="F77" s="2">
        <v>15.09</v>
      </c>
      <c r="G77" s="2">
        <v>15.19</v>
      </c>
      <c r="H77" s="2">
        <v>15.42</v>
      </c>
      <c r="I77" s="2">
        <v>16.66</v>
      </c>
      <c r="J77" s="2">
        <v>16.690000000000001</v>
      </c>
      <c r="K77" s="2">
        <v>17.760000000000002</v>
      </c>
      <c r="L77" s="2">
        <v>18.809999999999999</v>
      </c>
      <c r="M77" s="2">
        <v>18.809999999999999</v>
      </c>
      <c r="N77" s="2">
        <v>19.739999999999998</v>
      </c>
    </row>
    <row r="78" spans="1:14" x14ac:dyDescent="0.3">
      <c r="A78" s="3">
        <v>46143</v>
      </c>
      <c r="B78" s="2">
        <v>12.14</v>
      </c>
      <c r="C78" s="2">
        <v>13.28</v>
      </c>
      <c r="D78" s="2">
        <v>14.66</v>
      </c>
      <c r="E78" s="2">
        <v>14.82</v>
      </c>
      <c r="F78" s="2">
        <v>15.09</v>
      </c>
      <c r="G78" s="2">
        <v>15.19</v>
      </c>
      <c r="H78" s="2">
        <v>15.42</v>
      </c>
      <c r="I78" s="2">
        <v>16.66</v>
      </c>
      <c r="J78" s="2">
        <v>16.690000000000001</v>
      </c>
      <c r="K78" s="2">
        <v>17.760000000000002</v>
      </c>
      <c r="L78" s="2">
        <v>18.809999999999999</v>
      </c>
      <c r="M78" s="2">
        <v>18.809999999999999</v>
      </c>
      <c r="N78" s="2">
        <v>19.739999999999998</v>
      </c>
    </row>
    <row r="79" spans="1:14" x14ac:dyDescent="0.3">
      <c r="A79" s="3">
        <v>46174</v>
      </c>
      <c r="B79" s="2">
        <v>12.14</v>
      </c>
      <c r="C79" s="2">
        <v>13.28</v>
      </c>
      <c r="D79" s="2">
        <v>14.66</v>
      </c>
      <c r="E79" s="2">
        <v>14.82</v>
      </c>
      <c r="F79" s="2">
        <v>15.09</v>
      </c>
      <c r="G79" s="2">
        <v>15.19</v>
      </c>
      <c r="H79" s="2">
        <v>15.42</v>
      </c>
      <c r="I79" s="2">
        <v>16.66</v>
      </c>
      <c r="J79" s="2">
        <v>16.690000000000001</v>
      </c>
      <c r="K79" s="2">
        <v>17.760000000000002</v>
      </c>
      <c r="L79" s="2">
        <v>18.809999999999999</v>
      </c>
      <c r="M79" s="2">
        <v>18.809999999999999</v>
      </c>
      <c r="N79" s="2">
        <v>19.739999999999998</v>
      </c>
    </row>
    <row r="80" spans="1:14" x14ac:dyDescent="0.3">
      <c r="A80" s="3">
        <v>46204</v>
      </c>
      <c r="B80" s="2">
        <v>12.14</v>
      </c>
      <c r="C80" s="2">
        <v>13.28</v>
      </c>
      <c r="D80" s="2">
        <v>14.66</v>
      </c>
      <c r="E80" s="2">
        <v>14.82</v>
      </c>
      <c r="F80" s="2">
        <v>15.09</v>
      </c>
      <c r="G80" s="2">
        <v>15.19</v>
      </c>
      <c r="H80" s="2">
        <v>15.42</v>
      </c>
      <c r="I80" s="2">
        <v>16.66</v>
      </c>
      <c r="J80" s="2">
        <v>16.690000000000001</v>
      </c>
      <c r="K80" s="2">
        <v>17.760000000000002</v>
      </c>
      <c r="L80" s="2">
        <v>18.809999999999999</v>
      </c>
      <c r="M80" s="2">
        <v>18.809999999999999</v>
      </c>
      <c r="N80" s="2">
        <v>19.739999999999998</v>
      </c>
    </row>
    <row r="81" spans="1:1" x14ac:dyDescent="0.3">
      <c r="A81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B90BC-B916-4E42-8949-690E0976B33D}">
  <dimension ref="A1:F477"/>
  <sheetViews>
    <sheetView topLeftCell="A451" workbookViewId="0">
      <selection activeCell="A482" sqref="A482"/>
    </sheetView>
  </sheetViews>
  <sheetFormatPr defaultRowHeight="14.4" x14ac:dyDescent="0.3"/>
  <cols>
    <col min="1" max="1" width="8.88671875" style="35"/>
    <col min="2" max="2" width="8.88671875" style="34"/>
  </cols>
  <sheetData>
    <row r="1" spans="1:6" x14ac:dyDescent="0.3">
      <c r="A1" s="36" t="s">
        <v>20</v>
      </c>
      <c r="B1" s="37" t="s">
        <v>21</v>
      </c>
      <c r="E1" t="s">
        <v>22</v>
      </c>
    </row>
    <row r="2" spans="1:6" x14ac:dyDescent="0.3">
      <c r="A2" s="38">
        <v>1.25</v>
      </c>
      <c r="B2" s="39">
        <v>-8.6099999999999996E-2</v>
      </c>
      <c r="E2" s="8"/>
      <c r="F2" t="s">
        <v>23</v>
      </c>
    </row>
    <row r="3" spans="1:6" x14ac:dyDescent="0.3">
      <c r="A3" s="38">
        <v>1.26</v>
      </c>
      <c r="B3" s="39">
        <v>-8.5400000000000004E-2</v>
      </c>
      <c r="C3" s="6">
        <f>B3-B2</f>
        <v>6.999999999999923E-4</v>
      </c>
    </row>
    <row r="4" spans="1:6" x14ac:dyDescent="0.3">
      <c r="A4" s="38">
        <v>1.27</v>
      </c>
      <c r="B4" s="39">
        <v>-8.4699999999999998E-2</v>
      </c>
      <c r="C4" s="6">
        <f t="shared" ref="C4:C67" si="0">B4-B3</f>
        <v>7.0000000000000617E-4</v>
      </c>
    </row>
    <row r="5" spans="1:6" x14ac:dyDescent="0.3">
      <c r="A5" s="38">
        <v>1.28</v>
      </c>
      <c r="B5" s="39">
        <v>-8.4099999999999994E-2</v>
      </c>
      <c r="C5" s="6">
        <f t="shared" si="0"/>
        <v>6.0000000000000331E-4</v>
      </c>
    </row>
    <row r="6" spans="1:6" x14ac:dyDescent="0.3">
      <c r="A6" s="38">
        <v>1.29</v>
      </c>
      <c r="B6" s="39">
        <v>-8.3400000000000002E-2</v>
      </c>
      <c r="C6" s="6">
        <f t="shared" si="0"/>
        <v>6.999999999999923E-4</v>
      </c>
    </row>
    <row r="7" spans="1:6" x14ac:dyDescent="0.3">
      <c r="A7" s="38">
        <v>1.3</v>
      </c>
      <c r="B7" s="39">
        <v>-8.2699999999999996E-2</v>
      </c>
      <c r="C7" s="6">
        <f t="shared" si="0"/>
        <v>7.0000000000000617E-4</v>
      </c>
    </row>
    <row r="8" spans="1:6" x14ac:dyDescent="0.3">
      <c r="A8" s="38">
        <v>1.31</v>
      </c>
      <c r="B8" s="39">
        <v>-8.2100000000000006E-2</v>
      </c>
      <c r="C8" s="6">
        <f t="shared" si="0"/>
        <v>5.9999999999998943E-4</v>
      </c>
    </row>
    <row r="9" spans="1:6" x14ac:dyDescent="0.3">
      <c r="A9" s="38">
        <v>1.32</v>
      </c>
      <c r="B9" s="39">
        <v>-8.14E-2</v>
      </c>
      <c r="C9" s="6">
        <f t="shared" si="0"/>
        <v>7.0000000000000617E-4</v>
      </c>
    </row>
    <row r="10" spans="1:6" x14ac:dyDescent="0.3">
      <c r="A10" s="38">
        <v>1.33</v>
      </c>
      <c r="B10" s="39">
        <v>-8.0699999999999994E-2</v>
      </c>
      <c r="C10" s="6">
        <f t="shared" si="0"/>
        <v>7.0000000000000617E-4</v>
      </c>
    </row>
    <row r="11" spans="1:6" x14ac:dyDescent="0.3">
      <c r="A11" s="38">
        <v>1.34</v>
      </c>
      <c r="B11" s="39">
        <v>-8.0100000000000005E-2</v>
      </c>
      <c r="C11" s="6">
        <f t="shared" si="0"/>
        <v>5.9999999999998943E-4</v>
      </c>
    </row>
    <row r="12" spans="1:6" x14ac:dyDescent="0.3">
      <c r="A12" s="38">
        <v>1.35</v>
      </c>
      <c r="B12" s="39">
        <v>-7.9399999999999998E-2</v>
      </c>
      <c r="C12" s="6">
        <f t="shared" si="0"/>
        <v>7.0000000000000617E-4</v>
      </c>
    </row>
    <row r="13" spans="1:6" x14ac:dyDescent="0.3">
      <c r="A13" s="38">
        <v>1.36</v>
      </c>
      <c r="B13" s="39">
        <v>-7.8700000000000006E-2</v>
      </c>
      <c r="C13" s="6">
        <f t="shared" si="0"/>
        <v>6.999999999999923E-4</v>
      </c>
    </row>
    <row r="14" spans="1:6" x14ac:dyDescent="0.3">
      <c r="A14" s="38">
        <v>1.37</v>
      </c>
      <c r="B14" s="39">
        <v>-7.8100000000000003E-2</v>
      </c>
      <c r="C14" s="6">
        <f t="shared" si="0"/>
        <v>6.0000000000000331E-4</v>
      </c>
    </row>
    <row r="15" spans="1:6" x14ac:dyDescent="0.3">
      <c r="A15" s="38">
        <v>1.38</v>
      </c>
      <c r="B15" s="39">
        <v>-7.7399999999999997E-2</v>
      </c>
      <c r="C15" s="6">
        <f t="shared" si="0"/>
        <v>7.0000000000000617E-4</v>
      </c>
    </row>
    <row r="16" spans="1:6" x14ac:dyDescent="0.3">
      <c r="A16" s="38">
        <v>1.39</v>
      </c>
      <c r="B16" s="39">
        <v>-7.6799999999999993E-2</v>
      </c>
      <c r="C16" s="6">
        <f t="shared" si="0"/>
        <v>6.0000000000000331E-4</v>
      </c>
    </row>
    <row r="17" spans="1:3" x14ac:dyDescent="0.3">
      <c r="A17" s="38">
        <v>1.4</v>
      </c>
      <c r="B17" s="39">
        <v>-7.6100000000000001E-2</v>
      </c>
      <c r="C17" s="6">
        <f t="shared" si="0"/>
        <v>6.999999999999923E-4</v>
      </c>
    </row>
    <row r="18" spans="1:3" x14ac:dyDescent="0.3">
      <c r="A18" s="38">
        <v>1.41</v>
      </c>
      <c r="B18" s="39">
        <v>-7.5399999999999995E-2</v>
      </c>
      <c r="C18" s="6">
        <f t="shared" si="0"/>
        <v>7.0000000000000617E-4</v>
      </c>
    </row>
    <row r="19" spans="1:3" x14ac:dyDescent="0.3">
      <c r="A19" s="38">
        <v>1.42</v>
      </c>
      <c r="B19" s="39">
        <v>-7.4800000000000005E-2</v>
      </c>
      <c r="C19" s="6">
        <f t="shared" si="0"/>
        <v>5.9999999999998943E-4</v>
      </c>
    </row>
    <row r="20" spans="1:3" x14ac:dyDescent="0.3">
      <c r="A20" s="38">
        <v>1.43</v>
      </c>
      <c r="B20" s="39">
        <v>-7.4099999999999999E-2</v>
      </c>
      <c r="C20" s="6">
        <f t="shared" si="0"/>
        <v>7.0000000000000617E-4</v>
      </c>
    </row>
    <row r="21" spans="1:3" x14ac:dyDescent="0.3">
      <c r="A21" s="38">
        <v>1.44</v>
      </c>
      <c r="B21" s="39">
        <v>-7.3400000000000007E-2</v>
      </c>
      <c r="C21" s="6">
        <f t="shared" si="0"/>
        <v>6.999999999999923E-4</v>
      </c>
    </row>
    <row r="22" spans="1:3" x14ac:dyDescent="0.3">
      <c r="A22" s="38">
        <v>1.45</v>
      </c>
      <c r="B22" s="39">
        <v>-7.2800000000000004E-2</v>
      </c>
      <c r="C22" s="6">
        <f t="shared" si="0"/>
        <v>6.0000000000000331E-4</v>
      </c>
    </row>
    <row r="23" spans="1:3" x14ac:dyDescent="0.3">
      <c r="A23" s="38">
        <v>1.46</v>
      </c>
      <c r="B23" s="39">
        <v>-7.2099999999999997E-2</v>
      </c>
      <c r="C23" s="6">
        <f t="shared" si="0"/>
        <v>7.0000000000000617E-4</v>
      </c>
    </row>
    <row r="24" spans="1:3" x14ac:dyDescent="0.3">
      <c r="A24" s="38">
        <v>1.47</v>
      </c>
      <c r="B24" s="39">
        <v>-7.1400000000000005E-2</v>
      </c>
      <c r="C24" s="6">
        <f t="shared" si="0"/>
        <v>6.999999999999923E-4</v>
      </c>
    </row>
    <row r="25" spans="1:3" x14ac:dyDescent="0.3">
      <c r="A25" s="38">
        <v>1.48</v>
      </c>
      <c r="B25" s="39">
        <v>-7.0800000000000002E-2</v>
      </c>
      <c r="C25" s="6">
        <f t="shared" si="0"/>
        <v>6.0000000000000331E-4</v>
      </c>
    </row>
    <row r="26" spans="1:3" x14ac:dyDescent="0.3">
      <c r="A26" s="38">
        <v>1.49</v>
      </c>
      <c r="B26" s="39">
        <v>-7.0099999999999996E-2</v>
      </c>
      <c r="C26" s="6">
        <f t="shared" si="0"/>
        <v>7.0000000000000617E-4</v>
      </c>
    </row>
    <row r="27" spans="1:3" x14ac:dyDescent="0.3">
      <c r="A27" s="38">
        <v>1.5</v>
      </c>
      <c r="B27" s="39">
        <v>-6.9500000000000006E-2</v>
      </c>
      <c r="C27" s="6">
        <f t="shared" si="0"/>
        <v>5.9999999999998943E-4</v>
      </c>
    </row>
    <row r="28" spans="1:3" x14ac:dyDescent="0.3">
      <c r="A28" s="38">
        <v>1.51</v>
      </c>
      <c r="B28" s="39">
        <v>-6.88E-2</v>
      </c>
      <c r="C28" s="6">
        <f t="shared" si="0"/>
        <v>7.0000000000000617E-4</v>
      </c>
    </row>
    <row r="29" spans="1:3" x14ac:dyDescent="0.3">
      <c r="A29" s="38">
        <v>1.52</v>
      </c>
      <c r="B29" s="39">
        <v>-6.8099999999999994E-2</v>
      </c>
      <c r="C29" s="6">
        <f t="shared" si="0"/>
        <v>7.0000000000000617E-4</v>
      </c>
    </row>
    <row r="30" spans="1:3" x14ac:dyDescent="0.3">
      <c r="A30" s="38">
        <v>1.53</v>
      </c>
      <c r="B30" s="39">
        <v>-6.7500000000000004E-2</v>
      </c>
      <c r="C30" s="6">
        <f t="shared" si="0"/>
        <v>5.9999999999998943E-4</v>
      </c>
    </row>
    <row r="31" spans="1:3" x14ac:dyDescent="0.3">
      <c r="A31" s="38">
        <v>1.54</v>
      </c>
      <c r="B31" s="39">
        <v>-6.6799999999999998E-2</v>
      </c>
      <c r="C31" s="6">
        <f t="shared" si="0"/>
        <v>7.0000000000000617E-4</v>
      </c>
    </row>
    <row r="32" spans="1:3" x14ac:dyDescent="0.3">
      <c r="A32" s="38">
        <v>1.55</v>
      </c>
      <c r="B32" s="39">
        <v>-6.6199999999999995E-2</v>
      </c>
      <c r="C32" s="6">
        <f t="shared" si="0"/>
        <v>6.0000000000000331E-4</v>
      </c>
    </row>
    <row r="33" spans="1:3" x14ac:dyDescent="0.3">
      <c r="A33" s="38">
        <v>1.56</v>
      </c>
      <c r="B33" s="39">
        <v>-6.5500000000000003E-2</v>
      </c>
      <c r="C33" s="6">
        <f t="shared" si="0"/>
        <v>6.999999999999923E-4</v>
      </c>
    </row>
    <row r="34" spans="1:3" x14ac:dyDescent="0.3">
      <c r="A34" s="38">
        <v>1.57</v>
      </c>
      <c r="B34" s="39">
        <v>-6.4799999999999996E-2</v>
      </c>
      <c r="C34" s="6">
        <f t="shared" si="0"/>
        <v>7.0000000000000617E-4</v>
      </c>
    </row>
    <row r="35" spans="1:3" x14ac:dyDescent="0.3">
      <c r="A35" s="38">
        <v>1.58</v>
      </c>
      <c r="B35" s="39">
        <v>-6.4199999999999993E-2</v>
      </c>
      <c r="C35" s="6">
        <f t="shared" si="0"/>
        <v>6.0000000000000331E-4</v>
      </c>
    </row>
    <row r="36" spans="1:3" x14ac:dyDescent="0.3">
      <c r="A36" s="38">
        <v>1.59</v>
      </c>
      <c r="B36" s="39">
        <v>-6.3500000000000001E-2</v>
      </c>
      <c r="C36" s="6">
        <f t="shared" si="0"/>
        <v>6.999999999999923E-4</v>
      </c>
    </row>
    <row r="37" spans="1:3" x14ac:dyDescent="0.3">
      <c r="A37" s="38">
        <v>1.6</v>
      </c>
      <c r="B37" s="39">
        <v>-6.2899999999999998E-2</v>
      </c>
      <c r="C37" s="6">
        <f t="shared" si="0"/>
        <v>6.0000000000000331E-4</v>
      </c>
    </row>
    <row r="38" spans="1:3" x14ac:dyDescent="0.3">
      <c r="A38" s="38">
        <v>1.61</v>
      </c>
      <c r="B38" s="39">
        <v>-6.2199999999999998E-2</v>
      </c>
      <c r="C38" s="6">
        <f t="shared" si="0"/>
        <v>6.9999999999999923E-4</v>
      </c>
    </row>
    <row r="39" spans="1:3" x14ac:dyDescent="0.3">
      <c r="A39" s="38">
        <v>1.62</v>
      </c>
      <c r="B39" s="39">
        <v>-6.1499999999999999E-2</v>
      </c>
      <c r="C39" s="6">
        <f t="shared" si="0"/>
        <v>6.9999999999999923E-4</v>
      </c>
    </row>
    <row r="40" spans="1:3" x14ac:dyDescent="0.3">
      <c r="A40" s="38">
        <v>1.63</v>
      </c>
      <c r="B40" s="39">
        <v>-6.0900000000000003E-2</v>
      </c>
      <c r="C40" s="6">
        <f t="shared" si="0"/>
        <v>5.9999999999999637E-4</v>
      </c>
    </row>
    <row r="41" spans="1:3" x14ac:dyDescent="0.3">
      <c r="A41" s="38">
        <v>1.64</v>
      </c>
      <c r="B41" s="39">
        <v>-6.0199999999999997E-2</v>
      </c>
      <c r="C41" s="6">
        <f t="shared" si="0"/>
        <v>7.0000000000000617E-4</v>
      </c>
    </row>
    <row r="42" spans="1:3" x14ac:dyDescent="0.3">
      <c r="A42" s="38">
        <v>1.65</v>
      </c>
      <c r="B42" s="39">
        <v>-5.96E-2</v>
      </c>
      <c r="C42" s="6">
        <f t="shared" si="0"/>
        <v>5.9999999999999637E-4</v>
      </c>
    </row>
    <row r="43" spans="1:3" x14ac:dyDescent="0.3">
      <c r="A43" s="38">
        <v>1.66</v>
      </c>
      <c r="B43" s="39">
        <v>-5.8900000000000001E-2</v>
      </c>
      <c r="C43" s="6">
        <f t="shared" si="0"/>
        <v>6.9999999999999923E-4</v>
      </c>
    </row>
    <row r="44" spans="1:3" x14ac:dyDescent="0.3">
      <c r="A44" s="38">
        <v>1.67</v>
      </c>
      <c r="B44" s="39">
        <v>-5.8200000000000002E-2</v>
      </c>
      <c r="C44" s="6">
        <f t="shared" si="0"/>
        <v>6.9999999999999923E-4</v>
      </c>
    </row>
    <row r="45" spans="1:3" x14ac:dyDescent="0.3">
      <c r="A45" s="38">
        <v>1.68</v>
      </c>
      <c r="B45" s="39">
        <v>-5.7599999999999998E-2</v>
      </c>
      <c r="C45" s="6">
        <f t="shared" si="0"/>
        <v>6.0000000000000331E-4</v>
      </c>
    </row>
    <row r="46" spans="1:3" x14ac:dyDescent="0.3">
      <c r="A46" s="38">
        <v>1.69</v>
      </c>
      <c r="B46" s="39">
        <v>-5.6899999999999999E-2</v>
      </c>
      <c r="C46" s="6">
        <f t="shared" si="0"/>
        <v>6.9999999999999923E-4</v>
      </c>
    </row>
    <row r="47" spans="1:3" x14ac:dyDescent="0.3">
      <c r="A47" s="38">
        <v>1.7</v>
      </c>
      <c r="B47" s="39">
        <v>-5.6300000000000003E-2</v>
      </c>
      <c r="C47" s="6">
        <f t="shared" si="0"/>
        <v>5.9999999999999637E-4</v>
      </c>
    </row>
    <row r="48" spans="1:3" x14ac:dyDescent="0.3">
      <c r="A48" s="38">
        <v>1.71</v>
      </c>
      <c r="B48" s="39">
        <v>-5.5599999999999997E-2</v>
      </c>
      <c r="C48" s="6">
        <f t="shared" si="0"/>
        <v>7.0000000000000617E-4</v>
      </c>
    </row>
    <row r="49" spans="1:3" x14ac:dyDescent="0.3">
      <c r="A49" s="38">
        <v>1.72</v>
      </c>
      <c r="B49" s="39">
        <v>-5.4899999999999997E-2</v>
      </c>
      <c r="C49" s="6">
        <f t="shared" si="0"/>
        <v>6.9999999999999923E-4</v>
      </c>
    </row>
    <row r="50" spans="1:3" x14ac:dyDescent="0.3">
      <c r="A50" s="38">
        <v>1.73</v>
      </c>
      <c r="B50" s="39">
        <v>-5.4300000000000001E-2</v>
      </c>
      <c r="C50" s="6">
        <f t="shared" si="0"/>
        <v>5.9999999999999637E-4</v>
      </c>
    </row>
    <row r="51" spans="1:3" x14ac:dyDescent="0.3">
      <c r="A51" s="38">
        <v>1.74</v>
      </c>
      <c r="B51" s="39">
        <v>-5.3600000000000002E-2</v>
      </c>
      <c r="C51" s="6">
        <f t="shared" si="0"/>
        <v>6.9999999999999923E-4</v>
      </c>
    </row>
    <row r="52" spans="1:3" x14ac:dyDescent="0.3">
      <c r="A52" s="38">
        <v>1.75</v>
      </c>
      <c r="B52" s="39">
        <v>-5.2999999999999999E-2</v>
      </c>
      <c r="C52" s="6">
        <f t="shared" si="0"/>
        <v>6.0000000000000331E-4</v>
      </c>
    </row>
    <row r="53" spans="1:3" x14ac:dyDescent="0.3">
      <c r="A53" s="38">
        <v>1.76</v>
      </c>
      <c r="B53" s="39">
        <v>-5.2299999999999999E-2</v>
      </c>
      <c r="C53" s="6">
        <f t="shared" si="0"/>
        <v>6.9999999999999923E-4</v>
      </c>
    </row>
    <row r="54" spans="1:3" x14ac:dyDescent="0.3">
      <c r="A54" s="38">
        <v>1.77</v>
      </c>
      <c r="B54" s="39">
        <v>-5.16E-2</v>
      </c>
      <c r="C54" s="6">
        <f t="shared" si="0"/>
        <v>6.9999999999999923E-4</v>
      </c>
    </row>
    <row r="55" spans="1:3" x14ac:dyDescent="0.3">
      <c r="A55" s="38">
        <v>1.78</v>
      </c>
      <c r="B55" s="39">
        <v>-5.0999999999999997E-2</v>
      </c>
      <c r="C55" s="6">
        <f t="shared" si="0"/>
        <v>6.0000000000000331E-4</v>
      </c>
    </row>
    <row r="56" spans="1:3" x14ac:dyDescent="0.3">
      <c r="A56" s="38">
        <v>1.79</v>
      </c>
      <c r="B56" s="39">
        <v>-5.0299999999999997E-2</v>
      </c>
      <c r="C56" s="6">
        <f t="shared" si="0"/>
        <v>6.9999999999999923E-4</v>
      </c>
    </row>
    <row r="57" spans="1:3" x14ac:dyDescent="0.3">
      <c r="A57" s="38">
        <v>1.8</v>
      </c>
      <c r="B57" s="39">
        <v>-4.9700000000000001E-2</v>
      </c>
      <c r="C57" s="6">
        <f t="shared" si="0"/>
        <v>5.9999999999999637E-4</v>
      </c>
    </row>
    <row r="58" spans="1:3" x14ac:dyDescent="0.3">
      <c r="A58" s="38">
        <v>1.81</v>
      </c>
      <c r="B58" s="39">
        <v>-4.9000000000000002E-2</v>
      </c>
      <c r="C58" s="6">
        <f t="shared" si="0"/>
        <v>6.9999999999999923E-4</v>
      </c>
    </row>
    <row r="59" spans="1:3" x14ac:dyDescent="0.3">
      <c r="A59" s="38">
        <v>1.82</v>
      </c>
      <c r="B59" s="39">
        <v>-4.8300000000000003E-2</v>
      </c>
      <c r="C59" s="6">
        <f t="shared" si="0"/>
        <v>6.9999999999999923E-4</v>
      </c>
    </row>
    <row r="60" spans="1:3" x14ac:dyDescent="0.3">
      <c r="A60" s="38">
        <v>1.83</v>
      </c>
      <c r="B60" s="39">
        <v>-4.7699999999999999E-2</v>
      </c>
      <c r="C60" s="6">
        <f t="shared" si="0"/>
        <v>6.0000000000000331E-4</v>
      </c>
    </row>
    <row r="61" spans="1:3" x14ac:dyDescent="0.3">
      <c r="A61" s="38">
        <v>1.84</v>
      </c>
      <c r="B61" s="39">
        <v>-4.7E-2</v>
      </c>
      <c r="C61" s="6">
        <f t="shared" si="0"/>
        <v>6.9999999999999923E-4</v>
      </c>
    </row>
    <row r="62" spans="1:3" x14ac:dyDescent="0.3">
      <c r="A62" s="38">
        <v>1.85</v>
      </c>
      <c r="B62" s="39">
        <v>-4.6399999999999997E-2</v>
      </c>
      <c r="C62" s="6">
        <f t="shared" si="0"/>
        <v>6.0000000000000331E-4</v>
      </c>
    </row>
    <row r="63" spans="1:3" x14ac:dyDescent="0.3">
      <c r="A63" s="38">
        <v>1.86</v>
      </c>
      <c r="B63" s="39">
        <v>-4.5699999999999998E-2</v>
      </c>
      <c r="C63" s="6">
        <f t="shared" si="0"/>
        <v>6.9999999999999923E-4</v>
      </c>
    </row>
    <row r="64" spans="1:3" x14ac:dyDescent="0.3">
      <c r="A64" s="38">
        <v>1.87</v>
      </c>
      <c r="B64" s="39">
        <v>-4.4999999999999998E-2</v>
      </c>
      <c r="C64" s="6">
        <f t="shared" si="0"/>
        <v>6.9999999999999923E-4</v>
      </c>
    </row>
    <row r="65" spans="1:3" x14ac:dyDescent="0.3">
      <c r="A65" s="38">
        <v>1.88</v>
      </c>
      <c r="B65" s="39">
        <v>-4.4400000000000002E-2</v>
      </c>
      <c r="C65" s="6">
        <f t="shared" si="0"/>
        <v>5.9999999999999637E-4</v>
      </c>
    </row>
    <row r="66" spans="1:3" x14ac:dyDescent="0.3">
      <c r="A66" s="38">
        <v>1.89</v>
      </c>
      <c r="B66" s="39">
        <v>-4.3700000000000003E-2</v>
      </c>
      <c r="C66" s="6">
        <f t="shared" si="0"/>
        <v>6.9999999999999923E-4</v>
      </c>
    </row>
    <row r="67" spans="1:3" x14ac:dyDescent="0.3">
      <c r="A67" s="38">
        <v>1.9</v>
      </c>
      <c r="B67" s="39">
        <v>-4.3099999999999999E-2</v>
      </c>
      <c r="C67" s="6">
        <f t="shared" si="0"/>
        <v>6.0000000000000331E-4</v>
      </c>
    </row>
    <row r="68" spans="1:3" x14ac:dyDescent="0.3">
      <c r="A68" s="38">
        <v>1.91</v>
      </c>
      <c r="B68" s="39">
        <v>-4.24E-2</v>
      </c>
      <c r="C68" s="6">
        <f t="shared" ref="C68:C131" si="1">B68-B67</f>
        <v>6.9999999999999923E-4</v>
      </c>
    </row>
    <row r="69" spans="1:3" x14ac:dyDescent="0.3">
      <c r="A69" s="38">
        <v>1.92</v>
      </c>
      <c r="B69" s="39">
        <v>-4.1700000000000001E-2</v>
      </c>
      <c r="C69" s="6">
        <f t="shared" si="1"/>
        <v>6.9999999999999923E-4</v>
      </c>
    </row>
    <row r="70" spans="1:3" x14ac:dyDescent="0.3">
      <c r="A70" s="38">
        <v>1.93</v>
      </c>
      <c r="B70" s="39">
        <v>-4.1099999999999998E-2</v>
      </c>
      <c r="C70" s="6">
        <f t="shared" si="1"/>
        <v>6.0000000000000331E-4</v>
      </c>
    </row>
    <row r="71" spans="1:3" x14ac:dyDescent="0.3">
      <c r="A71" s="38">
        <v>1.94</v>
      </c>
      <c r="B71" s="39">
        <v>-4.0399999999999998E-2</v>
      </c>
      <c r="C71" s="6">
        <f t="shared" si="1"/>
        <v>6.9999999999999923E-4</v>
      </c>
    </row>
    <row r="72" spans="1:3" x14ac:dyDescent="0.3">
      <c r="A72" s="38">
        <v>1.95</v>
      </c>
      <c r="B72" s="39">
        <v>-3.9800000000000002E-2</v>
      </c>
      <c r="C72" s="6">
        <f t="shared" si="1"/>
        <v>5.9999999999999637E-4</v>
      </c>
    </row>
    <row r="73" spans="1:3" x14ac:dyDescent="0.3">
      <c r="A73" s="38">
        <v>1.96</v>
      </c>
      <c r="B73" s="39">
        <v>-3.9100000000000003E-2</v>
      </c>
      <c r="C73" s="6">
        <f t="shared" si="1"/>
        <v>6.9999999999999923E-4</v>
      </c>
    </row>
    <row r="74" spans="1:3" x14ac:dyDescent="0.3">
      <c r="A74" s="38">
        <v>1.97</v>
      </c>
      <c r="B74" s="39">
        <v>-3.8399999999999997E-2</v>
      </c>
      <c r="C74" s="6">
        <f t="shared" si="1"/>
        <v>7.0000000000000617E-4</v>
      </c>
    </row>
    <row r="75" spans="1:3" x14ac:dyDescent="0.3">
      <c r="A75" s="38">
        <v>1.98</v>
      </c>
      <c r="B75" s="39">
        <v>-3.78E-2</v>
      </c>
      <c r="C75" s="6">
        <f t="shared" si="1"/>
        <v>5.9999999999999637E-4</v>
      </c>
    </row>
    <row r="76" spans="1:3" x14ac:dyDescent="0.3">
      <c r="A76" s="38">
        <v>1.99</v>
      </c>
      <c r="B76" s="39">
        <v>-3.7100000000000001E-2</v>
      </c>
      <c r="C76" s="6">
        <f t="shared" si="1"/>
        <v>6.9999999999999923E-4</v>
      </c>
    </row>
    <row r="77" spans="1:3" x14ac:dyDescent="0.3">
      <c r="A77" s="38">
        <v>2</v>
      </c>
      <c r="B77" s="39">
        <v>-3.6499999999999998E-2</v>
      </c>
      <c r="C77" s="6">
        <f t="shared" si="1"/>
        <v>6.0000000000000331E-4</v>
      </c>
    </row>
    <row r="78" spans="1:3" x14ac:dyDescent="0.3">
      <c r="A78" s="38">
        <v>2.0099999999999998</v>
      </c>
      <c r="B78" s="39">
        <v>-3.5799999999999998E-2</v>
      </c>
      <c r="C78" s="6">
        <f t="shared" si="1"/>
        <v>6.9999999999999923E-4</v>
      </c>
    </row>
    <row r="79" spans="1:3" x14ac:dyDescent="0.3">
      <c r="A79" s="38">
        <v>2.02</v>
      </c>
      <c r="B79" s="39">
        <v>-3.5099999999999999E-2</v>
      </c>
      <c r="C79" s="6">
        <f t="shared" si="1"/>
        <v>6.9999999999999923E-4</v>
      </c>
    </row>
    <row r="80" spans="1:3" x14ac:dyDescent="0.3">
      <c r="A80" s="38">
        <v>2.0299999999999998</v>
      </c>
      <c r="B80" s="39">
        <v>-3.4500000000000003E-2</v>
      </c>
      <c r="C80" s="6">
        <f t="shared" si="1"/>
        <v>5.9999999999999637E-4</v>
      </c>
    </row>
    <row r="81" spans="1:3" x14ac:dyDescent="0.3">
      <c r="A81" s="38">
        <v>2.04</v>
      </c>
      <c r="B81" s="39">
        <v>-3.3799999999999997E-2</v>
      </c>
      <c r="C81" s="6">
        <f t="shared" si="1"/>
        <v>7.0000000000000617E-4</v>
      </c>
    </row>
    <row r="82" spans="1:3" x14ac:dyDescent="0.3">
      <c r="A82" s="38">
        <v>2.0499999999999998</v>
      </c>
      <c r="B82" s="39">
        <v>-3.3099999999999997E-2</v>
      </c>
      <c r="C82" s="6">
        <f t="shared" si="1"/>
        <v>6.9999999999999923E-4</v>
      </c>
    </row>
    <row r="83" spans="1:3" x14ac:dyDescent="0.3">
      <c r="A83" s="38">
        <v>2.06</v>
      </c>
      <c r="B83" s="39">
        <v>-3.2500000000000001E-2</v>
      </c>
      <c r="C83" s="6">
        <f t="shared" si="1"/>
        <v>5.9999999999999637E-4</v>
      </c>
    </row>
    <row r="84" spans="1:3" x14ac:dyDescent="0.3">
      <c r="A84" s="38">
        <v>2.0699999999999998</v>
      </c>
      <c r="B84" s="39">
        <v>-3.1800000000000002E-2</v>
      </c>
      <c r="C84" s="6">
        <f t="shared" si="1"/>
        <v>6.9999999999999923E-4</v>
      </c>
    </row>
    <row r="85" spans="1:3" x14ac:dyDescent="0.3">
      <c r="A85" s="38">
        <v>2.08</v>
      </c>
      <c r="B85" s="39">
        <v>-3.1099999999999999E-2</v>
      </c>
      <c r="C85" s="6">
        <f t="shared" si="1"/>
        <v>7.000000000000027E-4</v>
      </c>
    </row>
    <row r="86" spans="1:3" x14ac:dyDescent="0.3">
      <c r="A86" s="38">
        <v>2.09</v>
      </c>
      <c r="B86" s="39">
        <v>-3.0499999999999999E-2</v>
      </c>
      <c r="C86" s="6">
        <f t="shared" si="1"/>
        <v>5.9999999999999984E-4</v>
      </c>
    </row>
    <row r="87" spans="1:3" x14ac:dyDescent="0.3">
      <c r="A87" s="38">
        <v>2.1</v>
      </c>
      <c r="B87" s="39">
        <v>-2.98E-2</v>
      </c>
      <c r="C87" s="6">
        <f t="shared" si="1"/>
        <v>6.9999999999999923E-4</v>
      </c>
    </row>
    <row r="88" spans="1:3" x14ac:dyDescent="0.3">
      <c r="A88" s="38">
        <v>2.11</v>
      </c>
      <c r="B88" s="39">
        <v>-2.9100000000000001E-2</v>
      </c>
      <c r="C88" s="6">
        <f t="shared" si="1"/>
        <v>6.9999999999999923E-4</v>
      </c>
    </row>
    <row r="89" spans="1:3" x14ac:dyDescent="0.3">
      <c r="A89" s="38">
        <v>2.12</v>
      </c>
      <c r="B89" s="39">
        <v>-2.8500000000000001E-2</v>
      </c>
      <c r="C89" s="6">
        <f t="shared" si="1"/>
        <v>5.9999999999999984E-4</v>
      </c>
    </row>
    <row r="90" spans="1:3" x14ac:dyDescent="0.3">
      <c r="A90" s="38">
        <v>2.13</v>
      </c>
      <c r="B90" s="39">
        <v>-2.7799999999999998E-2</v>
      </c>
      <c r="C90" s="6">
        <f t="shared" si="1"/>
        <v>7.000000000000027E-4</v>
      </c>
    </row>
    <row r="91" spans="1:3" x14ac:dyDescent="0.3">
      <c r="A91" s="38">
        <v>2.14</v>
      </c>
      <c r="B91" s="39">
        <v>-2.7199999999999998E-2</v>
      </c>
      <c r="C91" s="6">
        <f t="shared" si="1"/>
        <v>5.9999999999999984E-4</v>
      </c>
    </row>
    <row r="92" spans="1:3" x14ac:dyDescent="0.3">
      <c r="A92" s="38">
        <v>2.15</v>
      </c>
      <c r="B92" s="39">
        <v>-2.6499999999999999E-2</v>
      </c>
      <c r="C92" s="6">
        <f t="shared" si="1"/>
        <v>6.9999999999999923E-4</v>
      </c>
    </row>
    <row r="93" spans="1:3" x14ac:dyDescent="0.3">
      <c r="A93" s="38">
        <v>2.16</v>
      </c>
      <c r="B93" s="39">
        <v>-2.58E-2</v>
      </c>
      <c r="C93" s="6">
        <f t="shared" si="1"/>
        <v>6.9999999999999923E-4</v>
      </c>
    </row>
    <row r="94" spans="1:3" x14ac:dyDescent="0.3">
      <c r="A94" s="38">
        <v>2.17</v>
      </c>
      <c r="B94" s="39">
        <v>-2.52E-2</v>
      </c>
      <c r="C94" s="6">
        <f t="shared" si="1"/>
        <v>5.9999999999999984E-4</v>
      </c>
    </row>
    <row r="95" spans="1:3" x14ac:dyDescent="0.3">
      <c r="A95" s="38">
        <v>2.1800000000000002</v>
      </c>
      <c r="B95" s="39">
        <v>-2.4500000000000001E-2</v>
      </c>
      <c r="C95" s="6">
        <f t="shared" si="1"/>
        <v>6.9999999999999923E-4</v>
      </c>
    </row>
    <row r="96" spans="1:3" x14ac:dyDescent="0.3">
      <c r="A96" s="38">
        <v>2.19</v>
      </c>
      <c r="B96" s="39">
        <v>-2.3800000000000002E-2</v>
      </c>
      <c r="C96" s="6">
        <f t="shared" si="1"/>
        <v>6.9999999999999923E-4</v>
      </c>
    </row>
    <row r="97" spans="1:3" x14ac:dyDescent="0.3">
      <c r="A97" s="38">
        <v>2.2000000000000002</v>
      </c>
      <c r="B97" s="39">
        <v>-2.3199999999999998E-2</v>
      </c>
      <c r="C97" s="6">
        <f t="shared" si="1"/>
        <v>6.0000000000000331E-4</v>
      </c>
    </row>
    <row r="98" spans="1:3" x14ac:dyDescent="0.3">
      <c r="A98" s="38">
        <v>2.21</v>
      </c>
      <c r="B98" s="39">
        <v>-2.2499999999999999E-2</v>
      </c>
      <c r="C98" s="6">
        <f t="shared" si="1"/>
        <v>6.9999999999999923E-4</v>
      </c>
    </row>
    <row r="99" spans="1:3" x14ac:dyDescent="0.3">
      <c r="A99" s="38">
        <v>2.2200000000000002</v>
      </c>
      <c r="B99" s="39">
        <v>-2.18E-2</v>
      </c>
      <c r="C99" s="6">
        <f t="shared" si="1"/>
        <v>6.9999999999999923E-4</v>
      </c>
    </row>
    <row r="100" spans="1:3" x14ac:dyDescent="0.3">
      <c r="A100" s="38">
        <v>2.23</v>
      </c>
      <c r="B100" s="39">
        <v>-2.12E-2</v>
      </c>
      <c r="C100" s="6">
        <f t="shared" si="1"/>
        <v>5.9999999999999984E-4</v>
      </c>
    </row>
    <row r="101" spans="1:3" x14ac:dyDescent="0.3">
      <c r="A101" s="38">
        <v>2.2400000000000002</v>
      </c>
      <c r="B101" s="39">
        <v>-2.0500000000000001E-2</v>
      </c>
      <c r="C101" s="6">
        <f t="shared" si="1"/>
        <v>6.9999999999999923E-4</v>
      </c>
    </row>
    <row r="102" spans="1:3" x14ac:dyDescent="0.3">
      <c r="A102" s="38">
        <v>2.25</v>
      </c>
      <c r="B102" s="39">
        <v>-1.9900000000000001E-2</v>
      </c>
      <c r="C102" s="6">
        <f t="shared" si="1"/>
        <v>5.9999999999999984E-4</v>
      </c>
    </row>
    <row r="103" spans="1:3" x14ac:dyDescent="0.3">
      <c r="A103" s="38">
        <v>2.2599999999999998</v>
      </c>
      <c r="B103" s="39">
        <v>-1.9199999999999998E-2</v>
      </c>
      <c r="C103" s="6">
        <f t="shared" si="1"/>
        <v>7.000000000000027E-4</v>
      </c>
    </row>
    <row r="104" spans="1:3" x14ac:dyDescent="0.3">
      <c r="A104" s="38">
        <v>2.27</v>
      </c>
      <c r="B104" s="39">
        <v>-1.8499999999999999E-2</v>
      </c>
      <c r="C104" s="6">
        <f t="shared" si="1"/>
        <v>6.9999999999999923E-4</v>
      </c>
    </row>
    <row r="105" spans="1:3" x14ac:dyDescent="0.3">
      <c r="A105" s="38">
        <v>2.2799999999999998</v>
      </c>
      <c r="B105" s="39">
        <v>-1.7899999999999999E-2</v>
      </c>
      <c r="C105" s="6">
        <f t="shared" si="1"/>
        <v>5.9999999999999984E-4</v>
      </c>
    </row>
    <row r="106" spans="1:3" x14ac:dyDescent="0.3">
      <c r="A106" s="38">
        <v>2.29</v>
      </c>
      <c r="B106" s="39">
        <v>-1.72E-2</v>
      </c>
      <c r="C106" s="6">
        <f t="shared" si="1"/>
        <v>6.9999999999999923E-4</v>
      </c>
    </row>
    <row r="107" spans="1:3" x14ac:dyDescent="0.3">
      <c r="A107" s="38">
        <v>2.2999999999999998</v>
      </c>
      <c r="B107" s="39">
        <v>-1.66E-2</v>
      </c>
      <c r="C107" s="6">
        <f t="shared" si="1"/>
        <v>5.9999999999999984E-4</v>
      </c>
    </row>
    <row r="108" spans="1:3" x14ac:dyDescent="0.3">
      <c r="A108" s="38">
        <v>2.31</v>
      </c>
      <c r="B108" s="39">
        <v>-1.5900000000000001E-2</v>
      </c>
      <c r="C108" s="6">
        <f t="shared" si="1"/>
        <v>6.9999999999999923E-4</v>
      </c>
    </row>
    <row r="109" spans="1:3" x14ac:dyDescent="0.3">
      <c r="A109" s="38">
        <v>2.3199999999999998</v>
      </c>
      <c r="B109" s="39">
        <v>-1.52E-2</v>
      </c>
      <c r="C109" s="6">
        <f t="shared" si="1"/>
        <v>7.0000000000000097E-4</v>
      </c>
    </row>
    <row r="110" spans="1:3" x14ac:dyDescent="0.3">
      <c r="A110" s="38">
        <v>2.33</v>
      </c>
      <c r="B110" s="39">
        <v>-1.46E-2</v>
      </c>
      <c r="C110" s="6">
        <f t="shared" si="1"/>
        <v>5.9999999999999984E-4</v>
      </c>
    </row>
    <row r="111" spans="1:3" x14ac:dyDescent="0.3">
      <c r="A111" s="38">
        <v>2.34</v>
      </c>
      <c r="B111" s="39">
        <v>-1.3899999999999999E-2</v>
      </c>
      <c r="C111" s="6">
        <f t="shared" si="1"/>
        <v>7.0000000000000097E-4</v>
      </c>
    </row>
    <row r="112" spans="1:3" x14ac:dyDescent="0.3">
      <c r="A112" s="38">
        <v>2.35</v>
      </c>
      <c r="B112" s="39">
        <v>-1.3299999999999999E-2</v>
      </c>
      <c r="C112" s="6">
        <f t="shared" si="1"/>
        <v>5.9999999999999984E-4</v>
      </c>
    </row>
    <row r="113" spans="1:3" x14ac:dyDescent="0.3">
      <c r="A113" s="38">
        <v>2.36</v>
      </c>
      <c r="B113" s="39">
        <v>-1.26E-2</v>
      </c>
      <c r="C113" s="6">
        <f t="shared" si="1"/>
        <v>6.9999999999999923E-4</v>
      </c>
    </row>
    <row r="114" spans="1:3" x14ac:dyDescent="0.3">
      <c r="A114" s="38">
        <v>2.37</v>
      </c>
      <c r="B114" s="39">
        <v>-1.1900000000000001E-2</v>
      </c>
      <c r="C114" s="6">
        <f t="shared" si="1"/>
        <v>6.9999999999999923E-4</v>
      </c>
    </row>
    <row r="115" spans="1:3" x14ac:dyDescent="0.3">
      <c r="A115" s="38">
        <v>2.38</v>
      </c>
      <c r="B115" s="39">
        <v>-1.1299999999999999E-2</v>
      </c>
      <c r="C115" s="6">
        <f t="shared" si="1"/>
        <v>6.0000000000000157E-4</v>
      </c>
    </row>
    <row r="116" spans="1:3" x14ac:dyDescent="0.3">
      <c r="A116" s="38">
        <v>2.39</v>
      </c>
      <c r="B116" s="39">
        <v>-1.06E-2</v>
      </c>
      <c r="C116" s="6">
        <f t="shared" si="1"/>
        <v>6.9999999999999923E-4</v>
      </c>
    </row>
    <row r="117" spans="1:3" x14ac:dyDescent="0.3">
      <c r="A117" s="38">
        <v>2.4</v>
      </c>
      <c r="B117" s="39">
        <v>-0.01</v>
      </c>
      <c r="C117" s="6">
        <f t="shared" si="1"/>
        <v>5.9999999999999984E-4</v>
      </c>
    </row>
    <row r="118" spans="1:3" x14ac:dyDescent="0.3">
      <c r="A118" s="38">
        <v>2.41</v>
      </c>
      <c r="B118" s="39">
        <v>-9.2999999999999992E-3</v>
      </c>
      <c r="C118" s="6">
        <f t="shared" si="1"/>
        <v>7.0000000000000097E-4</v>
      </c>
    </row>
    <row r="119" spans="1:3" x14ac:dyDescent="0.3">
      <c r="A119" s="38">
        <v>2.42</v>
      </c>
      <c r="B119" s="39">
        <v>-8.6E-3</v>
      </c>
      <c r="C119" s="6">
        <f t="shared" si="1"/>
        <v>6.9999999999999923E-4</v>
      </c>
    </row>
    <row r="120" spans="1:3" x14ac:dyDescent="0.3">
      <c r="A120" s="38">
        <v>2.4300000000000002</v>
      </c>
      <c r="B120" s="39">
        <v>-8.0000000000000002E-3</v>
      </c>
      <c r="C120" s="6">
        <f t="shared" si="1"/>
        <v>5.9999999999999984E-4</v>
      </c>
    </row>
    <row r="121" spans="1:3" x14ac:dyDescent="0.3">
      <c r="A121" s="38">
        <v>2.44</v>
      </c>
      <c r="B121" s="39">
        <v>-7.3000000000000001E-3</v>
      </c>
      <c r="C121" s="6">
        <f t="shared" si="1"/>
        <v>7.000000000000001E-4</v>
      </c>
    </row>
    <row r="122" spans="1:3" x14ac:dyDescent="0.3">
      <c r="A122" s="38">
        <v>2.4500000000000002</v>
      </c>
      <c r="B122" s="39">
        <v>-6.7000000000000002E-3</v>
      </c>
      <c r="C122" s="6">
        <f t="shared" si="1"/>
        <v>5.9999999999999984E-4</v>
      </c>
    </row>
    <row r="123" spans="1:3" x14ac:dyDescent="0.3">
      <c r="A123" s="38">
        <v>2.46</v>
      </c>
      <c r="B123" s="39">
        <v>-6.0000000000000001E-3</v>
      </c>
      <c r="C123" s="6">
        <f t="shared" si="1"/>
        <v>7.000000000000001E-4</v>
      </c>
    </row>
    <row r="124" spans="1:3" x14ac:dyDescent="0.3">
      <c r="A124" s="38">
        <v>2.4700000000000002</v>
      </c>
      <c r="B124" s="39">
        <v>-5.3E-3</v>
      </c>
      <c r="C124" s="6">
        <f t="shared" si="1"/>
        <v>7.000000000000001E-4</v>
      </c>
    </row>
    <row r="125" spans="1:3" x14ac:dyDescent="0.3">
      <c r="A125" s="38">
        <v>2.48</v>
      </c>
      <c r="B125" s="39">
        <v>-4.7000000000000002E-3</v>
      </c>
      <c r="C125" s="6">
        <f t="shared" si="1"/>
        <v>5.9999999999999984E-4</v>
      </c>
    </row>
    <row r="126" spans="1:3" x14ac:dyDescent="0.3">
      <c r="A126" s="38">
        <v>2.4900000000000002</v>
      </c>
      <c r="B126" s="39">
        <v>-4.0000000000000001E-3</v>
      </c>
      <c r="C126" s="6">
        <f t="shared" si="1"/>
        <v>7.000000000000001E-4</v>
      </c>
    </row>
    <row r="127" spans="1:3" x14ac:dyDescent="0.3">
      <c r="A127" s="38">
        <v>2.5</v>
      </c>
      <c r="B127" s="39">
        <v>-3.3999999999999998E-3</v>
      </c>
      <c r="C127" s="6">
        <f t="shared" si="1"/>
        <v>6.0000000000000027E-4</v>
      </c>
    </row>
    <row r="128" spans="1:3" x14ac:dyDescent="0.3">
      <c r="A128" s="38">
        <v>2.5099999999999998</v>
      </c>
      <c r="B128" s="39">
        <v>-2.7000000000000001E-3</v>
      </c>
      <c r="C128" s="6">
        <f t="shared" si="1"/>
        <v>6.9999999999999967E-4</v>
      </c>
    </row>
    <row r="129" spans="1:3" x14ac:dyDescent="0.3">
      <c r="A129" s="38">
        <v>2.52</v>
      </c>
      <c r="B129" s="39">
        <v>-2E-3</v>
      </c>
      <c r="C129" s="6">
        <f t="shared" si="1"/>
        <v>7.000000000000001E-4</v>
      </c>
    </row>
    <row r="130" spans="1:3" x14ac:dyDescent="0.3">
      <c r="A130" s="38">
        <v>2.5299999999999998</v>
      </c>
      <c r="B130" s="39">
        <v>-1.4E-3</v>
      </c>
      <c r="C130" s="6">
        <f t="shared" si="1"/>
        <v>6.0000000000000006E-4</v>
      </c>
    </row>
    <row r="131" spans="1:3" x14ac:dyDescent="0.3">
      <c r="A131" s="38">
        <v>2.54</v>
      </c>
      <c r="B131" s="39">
        <v>-6.9999999999999999E-4</v>
      </c>
      <c r="C131" s="6">
        <f t="shared" si="1"/>
        <v>6.9999999999999999E-4</v>
      </c>
    </row>
    <row r="132" spans="1:3" x14ac:dyDescent="0.3">
      <c r="A132" s="38">
        <v>2.5499999999999998</v>
      </c>
      <c r="B132" s="39">
        <v>0</v>
      </c>
      <c r="C132" s="6">
        <f t="shared" ref="C132:C195" si="2">B132-B131</f>
        <v>6.9999999999999999E-4</v>
      </c>
    </row>
    <row r="133" spans="1:3" x14ac:dyDescent="0.3">
      <c r="A133" s="38">
        <v>2.56</v>
      </c>
      <c r="B133" s="39">
        <v>5.0000000000000001E-4</v>
      </c>
      <c r="C133" s="6">
        <f t="shared" si="2"/>
        <v>5.0000000000000001E-4</v>
      </c>
    </row>
    <row r="134" spans="1:3" x14ac:dyDescent="0.3">
      <c r="A134" s="38">
        <v>2.57</v>
      </c>
      <c r="B134" s="39">
        <v>1.1999999999999999E-3</v>
      </c>
      <c r="C134" s="6">
        <f t="shared" si="2"/>
        <v>6.9999999999999988E-4</v>
      </c>
    </row>
    <row r="135" spans="1:3" x14ac:dyDescent="0.3">
      <c r="A135" s="38">
        <v>2.58</v>
      </c>
      <c r="B135" s="39">
        <v>1.8E-3</v>
      </c>
      <c r="C135" s="6">
        <f t="shared" si="2"/>
        <v>6.0000000000000006E-4</v>
      </c>
    </row>
    <row r="136" spans="1:3" x14ac:dyDescent="0.3">
      <c r="A136" s="38">
        <v>2.59</v>
      </c>
      <c r="B136" s="39">
        <v>2.5000000000000001E-3</v>
      </c>
      <c r="C136" s="6">
        <f t="shared" si="2"/>
        <v>7.000000000000001E-4</v>
      </c>
    </row>
    <row r="137" spans="1:3" x14ac:dyDescent="0.3">
      <c r="A137" s="38">
        <v>2.6</v>
      </c>
      <c r="B137" s="39">
        <v>3.2000000000000002E-3</v>
      </c>
      <c r="C137" s="6">
        <f t="shared" si="2"/>
        <v>7.000000000000001E-4</v>
      </c>
    </row>
    <row r="138" spans="1:3" x14ac:dyDescent="0.3">
      <c r="A138" s="38">
        <v>2.61</v>
      </c>
      <c r="B138" s="39">
        <v>3.8E-3</v>
      </c>
      <c r="C138" s="6">
        <f t="shared" si="2"/>
        <v>5.9999999999999984E-4</v>
      </c>
    </row>
    <row r="139" spans="1:3" x14ac:dyDescent="0.3">
      <c r="A139" s="38">
        <v>2.62</v>
      </c>
      <c r="B139" s="39">
        <v>4.4999999999999997E-3</v>
      </c>
      <c r="C139" s="6">
        <f t="shared" si="2"/>
        <v>6.9999999999999967E-4</v>
      </c>
    </row>
    <row r="140" spans="1:3" x14ac:dyDescent="0.3">
      <c r="A140" s="38">
        <v>2.63</v>
      </c>
      <c r="B140" s="39">
        <v>5.1000000000000004E-3</v>
      </c>
      <c r="C140" s="6">
        <f t="shared" si="2"/>
        <v>6.0000000000000071E-4</v>
      </c>
    </row>
    <row r="141" spans="1:3" x14ac:dyDescent="0.3">
      <c r="A141" s="38">
        <v>2.64</v>
      </c>
      <c r="B141" s="39">
        <v>5.7999999999999996E-3</v>
      </c>
      <c r="C141" s="6">
        <f t="shared" si="2"/>
        <v>6.9999999999999923E-4</v>
      </c>
    </row>
    <row r="142" spans="1:3" x14ac:dyDescent="0.3">
      <c r="A142" s="38">
        <v>2.65</v>
      </c>
      <c r="B142" s="39">
        <v>6.4999999999999997E-3</v>
      </c>
      <c r="C142" s="6">
        <f t="shared" si="2"/>
        <v>7.000000000000001E-4</v>
      </c>
    </row>
    <row r="143" spans="1:3" x14ac:dyDescent="0.3">
      <c r="A143" s="38">
        <v>2.66</v>
      </c>
      <c r="B143" s="39">
        <v>7.1000000000000004E-3</v>
      </c>
      <c r="C143" s="6">
        <f t="shared" si="2"/>
        <v>6.0000000000000071E-4</v>
      </c>
    </row>
    <row r="144" spans="1:3" x14ac:dyDescent="0.3">
      <c r="A144" s="38">
        <v>2.67</v>
      </c>
      <c r="B144" s="39">
        <v>7.7999999999999996E-3</v>
      </c>
      <c r="C144" s="6">
        <f t="shared" si="2"/>
        <v>6.9999999999999923E-4</v>
      </c>
    </row>
    <row r="145" spans="1:3" x14ac:dyDescent="0.3">
      <c r="A145" s="38">
        <v>2.68</v>
      </c>
      <c r="B145" s="39">
        <v>8.3999999999999995E-3</v>
      </c>
      <c r="C145" s="6">
        <f t="shared" si="2"/>
        <v>5.9999999999999984E-4</v>
      </c>
    </row>
    <row r="146" spans="1:3" x14ac:dyDescent="0.3">
      <c r="A146" s="38">
        <v>2.69</v>
      </c>
      <c r="B146" s="39">
        <v>9.1000000000000004E-3</v>
      </c>
      <c r="C146" s="6">
        <f t="shared" si="2"/>
        <v>7.0000000000000097E-4</v>
      </c>
    </row>
    <row r="147" spans="1:3" x14ac:dyDescent="0.3">
      <c r="A147" s="38">
        <v>2.7</v>
      </c>
      <c r="B147" s="39">
        <v>9.7999999999999997E-3</v>
      </c>
      <c r="C147" s="6">
        <f t="shared" si="2"/>
        <v>6.9999999999999923E-4</v>
      </c>
    </row>
    <row r="148" spans="1:3" x14ac:dyDescent="0.3">
      <c r="A148" s="38">
        <v>2.71</v>
      </c>
      <c r="B148" s="39">
        <v>1.04E-2</v>
      </c>
      <c r="C148" s="6">
        <f t="shared" si="2"/>
        <v>5.9999999999999984E-4</v>
      </c>
    </row>
    <row r="149" spans="1:3" x14ac:dyDescent="0.3">
      <c r="A149" s="38">
        <v>2.72</v>
      </c>
      <c r="B149" s="39">
        <v>1.11E-2</v>
      </c>
      <c r="C149" s="6">
        <f t="shared" si="2"/>
        <v>7.0000000000000097E-4</v>
      </c>
    </row>
    <row r="150" spans="1:3" x14ac:dyDescent="0.3">
      <c r="A150" s="38">
        <v>2.73</v>
      </c>
      <c r="B150" s="39">
        <v>1.17E-2</v>
      </c>
      <c r="C150" s="6">
        <f t="shared" si="2"/>
        <v>5.9999999999999984E-4</v>
      </c>
    </row>
    <row r="151" spans="1:3" x14ac:dyDescent="0.3">
      <c r="A151" s="38">
        <v>2.74</v>
      </c>
      <c r="B151" s="39">
        <v>1.24E-2</v>
      </c>
      <c r="C151" s="6">
        <f t="shared" si="2"/>
        <v>6.9999999999999923E-4</v>
      </c>
    </row>
    <row r="152" spans="1:3" x14ac:dyDescent="0.3">
      <c r="A152" s="38">
        <v>2.75</v>
      </c>
      <c r="B152" s="39">
        <v>1.3100000000000001E-2</v>
      </c>
      <c r="C152" s="6">
        <f t="shared" si="2"/>
        <v>7.0000000000000097E-4</v>
      </c>
    </row>
    <row r="153" spans="1:3" x14ac:dyDescent="0.3">
      <c r="A153" s="38">
        <v>2.76</v>
      </c>
      <c r="B153" s="39">
        <v>1.38E-2</v>
      </c>
      <c r="C153" s="6">
        <f t="shared" si="2"/>
        <v>6.9999999999999923E-4</v>
      </c>
    </row>
    <row r="154" spans="1:3" x14ac:dyDescent="0.3">
      <c r="A154" s="38">
        <v>2.77</v>
      </c>
      <c r="B154" s="39">
        <v>1.4500000000000001E-2</v>
      </c>
      <c r="C154" s="6">
        <f t="shared" si="2"/>
        <v>7.0000000000000097E-4</v>
      </c>
    </row>
    <row r="155" spans="1:3" x14ac:dyDescent="0.3">
      <c r="A155" s="38">
        <v>2.78</v>
      </c>
      <c r="B155" s="39">
        <v>1.5100000000000001E-2</v>
      </c>
      <c r="C155" s="6">
        <f t="shared" si="2"/>
        <v>5.9999999999999984E-4</v>
      </c>
    </row>
    <row r="156" spans="1:3" x14ac:dyDescent="0.3">
      <c r="A156" s="38">
        <v>2.79</v>
      </c>
      <c r="B156" s="39">
        <v>1.5800000000000002E-2</v>
      </c>
      <c r="C156" s="6">
        <f t="shared" si="2"/>
        <v>7.0000000000000097E-4</v>
      </c>
    </row>
    <row r="157" spans="1:3" x14ac:dyDescent="0.3">
      <c r="A157" s="38">
        <v>2.8</v>
      </c>
      <c r="B157" s="39">
        <v>1.6500000000000001E-2</v>
      </c>
      <c r="C157" s="6">
        <f t="shared" si="2"/>
        <v>6.9999999999999923E-4</v>
      </c>
    </row>
    <row r="158" spans="1:3" x14ac:dyDescent="0.3">
      <c r="A158" s="38">
        <v>2.81</v>
      </c>
      <c r="B158" s="39">
        <v>1.7100000000000001E-2</v>
      </c>
      <c r="C158" s="6">
        <f t="shared" si="2"/>
        <v>5.9999999999999984E-4</v>
      </c>
    </row>
    <row r="159" spans="1:3" x14ac:dyDescent="0.3">
      <c r="A159" s="38">
        <v>2.82</v>
      </c>
      <c r="B159" s="39">
        <v>1.78E-2</v>
      </c>
      <c r="C159" s="6">
        <f t="shared" si="2"/>
        <v>6.9999999999999923E-4</v>
      </c>
    </row>
    <row r="160" spans="1:3" x14ac:dyDescent="0.3">
      <c r="A160" s="38">
        <v>2.83</v>
      </c>
      <c r="B160" s="39">
        <v>1.8499999999999999E-2</v>
      </c>
      <c r="C160" s="6">
        <f t="shared" si="2"/>
        <v>6.9999999999999923E-4</v>
      </c>
    </row>
    <row r="161" spans="1:3" x14ac:dyDescent="0.3">
      <c r="A161" s="38">
        <v>2.84</v>
      </c>
      <c r="B161" s="39">
        <v>1.9099999999999999E-2</v>
      </c>
      <c r="C161" s="6">
        <f t="shared" si="2"/>
        <v>5.9999999999999984E-4</v>
      </c>
    </row>
    <row r="162" spans="1:3" x14ac:dyDescent="0.3">
      <c r="A162" s="38">
        <v>2.85</v>
      </c>
      <c r="B162" s="39">
        <v>1.9800000000000002E-2</v>
      </c>
      <c r="C162" s="6">
        <f t="shared" si="2"/>
        <v>7.000000000000027E-4</v>
      </c>
    </row>
    <row r="163" spans="1:3" x14ac:dyDescent="0.3">
      <c r="A163" s="38">
        <v>2.86</v>
      </c>
      <c r="B163" s="39">
        <v>2.0500000000000001E-2</v>
      </c>
      <c r="C163" s="6">
        <f t="shared" si="2"/>
        <v>6.9999999999999923E-4</v>
      </c>
    </row>
    <row r="164" spans="1:3" x14ac:dyDescent="0.3">
      <c r="A164" s="38">
        <v>2.87</v>
      </c>
      <c r="B164" s="39">
        <v>2.1100000000000001E-2</v>
      </c>
      <c r="C164" s="6">
        <f t="shared" si="2"/>
        <v>5.9999999999999984E-4</v>
      </c>
    </row>
    <row r="165" spans="1:3" x14ac:dyDescent="0.3">
      <c r="A165" s="38">
        <v>2.88</v>
      </c>
      <c r="B165" s="39">
        <v>2.18E-2</v>
      </c>
      <c r="C165" s="6">
        <f t="shared" si="2"/>
        <v>6.9999999999999923E-4</v>
      </c>
    </row>
    <row r="166" spans="1:3" x14ac:dyDescent="0.3">
      <c r="A166" s="38">
        <v>2.89</v>
      </c>
      <c r="B166" s="39">
        <v>2.24E-2</v>
      </c>
      <c r="C166" s="6">
        <f t="shared" si="2"/>
        <v>5.9999999999999984E-4</v>
      </c>
    </row>
    <row r="167" spans="1:3" x14ac:dyDescent="0.3">
      <c r="A167" s="38">
        <v>2.9</v>
      </c>
      <c r="B167" s="39">
        <v>2.3099999999999999E-2</v>
      </c>
      <c r="C167" s="6">
        <f t="shared" si="2"/>
        <v>6.9999999999999923E-4</v>
      </c>
    </row>
    <row r="168" spans="1:3" x14ac:dyDescent="0.3">
      <c r="A168" s="38">
        <v>2.91</v>
      </c>
      <c r="B168" s="39">
        <v>2.3800000000000002E-2</v>
      </c>
      <c r="C168" s="6">
        <f t="shared" si="2"/>
        <v>7.000000000000027E-4</v>
      </c>
    </row>
    <row r="169" spans="1:3" x14ac:dyDescent="0.3">
      <c r="A169" s="38">
        <v>2.92</v>
      </c>
      <c r="B169" s="39">
        <v>2.4400000000000002E-2</v>
      </c>
      <c r="C169" s="6">
        <f t="shared" si="2"/>
        <v>5.9999999999999984E-4</v>
      </c>
    </row>
    <row r="170" spans="1:3" x14ac:dyDescent="0.3">
      <c r="A170" s="38">
        <v>2.93</v>
      </c>
      <c r="B170" s="39">
        <v>2.5100000000000001E-2</v>
      </c>
      <c r="C170" s="6">
        <f t="shared" si="2"/>
        <v>6.9999999999999923E-4</v>
      </c>
    </row>
    <row r="171" spans="1:3" x14ac:dyDescent="0.3">
      <c r="A171" s="38">
        <v>2.94</v>
      </c>
      <c r="B171" s="39">
        <v>2.58E-2</v>
      </c>
      <c r="C171" s="6">
        <f t="shared" si="2"/>
        <v>6.9999999999999923E-4</v>
      </c>
    </row>
    <row r="172" spans="1:3" x14ac:dyDescent="0.3">
      <c r="A172" s="38">
        <v>2.95</v>
      </c>
      <c r="B172" s="39">
        <v>2.64E-2</v>
      </c>
      <c r="C172" s="6">
        <f t="shared" si="2"/>
        <v>5.9999999999999984E-4</v>
      </c>
    </row>
    <row r="173" spans="1:3" x14ac:dyDescent="0.3">
      <c r="A173" s="38">
        <v>2.96</v>
      </c>
      <c r="B173" s="39">
        <v>2.7099999999999999E-2</v>
      </c>
      <c r="C173" s="6">
        <f t="shared" si="2"/>
        <v>6.9999999999999923E-4</v>
      </c>
    </row>
    <row r="174" spans="1:3" x14ac:dyDescent="0.3">
      <c r="A174" s="38">
        <v>2.97</v>
      </c>
      <c r="B174" s="39">
        <v>2.7799999999999998E-2</v>
      </c>
      <c r="C174" s="6">
        <f t="shared" si="2"/>
        <v>6.9999999999999923E-4</v>
      </c>
    </row>
    <row r="175" spans="1:3" x14ac:dyDescent="0.3">
      <c r="A175" s="38">
        <v>2.98</v>
      </c>
      <c r="B175" s="39">
        <v>2.8400000000000002E-2</v>
      </c>
      <c r="C175" s="6">
        <f t="shared" si="2"/>
        <v>6.0000000000000331E-4</v>
      </c>
    </row>
    <row r="176" spans="1:3" x14ac:dyDescent="0.3">
      <c r="A176" s="38">
        <v>2.99</v>
      </c>
      <c r="B176" s="39">
        <v>2.9100000000000001E-2</v>
      </c>
      <c r="C176" s="6">
        <f t="shared" si="2"/>
        <v>6.9999999999999923E-4</v>
      </c>
    </row>
    <row r="177" spans="1:3" x14ac:dyDescent="0.3">
      <c r="A177" s="38">
        <v>3</v>
      </c>
      <c r="B177" s="39">
        <v>2.9700000000000001E-2</v>
      </c>
      <c r="C177" s="6">
        <f t="shared" si="2"/>
        <v>5.9999999999999984E-4</v>
      </c>
    </row>
    <row r="178" spans="1:3" x14ac:dyDescent="0.3">
      <c r="A178" s="38">
        <v>3.01</v>
      </c>
      <c r="B178" s="39">
        <v>3.04E-2</v>
      </c>
      <c r="C178" s="6">
        <f t="shared" si="2"/>
        <v>6.9999999999999923E-4</v>
      </c>
    </row>
    <row r="179" spans="1:3" x14ac:dyDescent="0.3">
      <c r="A179" s="38">
        <v>3.02</v>
      </c>
      <c r="B179" s="39">
        <v>3.1099999999999999E-2</v>
      </c>
      <c r="C179" s="6">
        <f t="shared" si="2"/>
        <v>6.9999999999999923E-4</v>
      </c>
    </row>
    <row r="180" spans="1:3" x14ac:dyDescent="0.3">
      <c r="A180" s="38">
        <v>3.03</v>
      </c>
      <c r="B180" s="39">
        <v>3.1699999999999999E-2</v>
      </c>
      <c r="C180" s="6">
        <f t="shared" si="2"/>
        <v>5.9999999999999984E-4</v>
      </c>
    </row>
    <row r="181" spans="1:3" x14ac:dyDescent="0.3">
      <c r="A181" s="38">
        <v>3.04</v>
      </c>
      <c r="B181" s="39">
        <v>3.2399999999999998E-2</v>
      </c>
      <c r="C181" s="6">
        <f t="shared" si="2"/>
        <v>6.9999999999999923E-4</v>
      </c>
    </row>
    <row r="182" spans="1:3" x14ac:dyDescent="0.3">
      <c r="A182" s="38">
        <v>3.05</v>
      </c>
      <c r="B182" s="39">
        <v>3.3000000000000002E-2</v>
      </c>
      <c r="C182" s="6">
        <f t="shared" si="2"/>
        <v>6.0000000000000331E-4</v>
      </c>
    </row>
    <row r="183" spans="1:3" x14ac:dyDescent="0.3">
      <c r="A183" s="38">
        <v>3.06</v>
      </c>
      <c r="B183" s="39">
        <v>3.3700000000000001E-2</v>
      </c>
      <c r="C183" s="6">
        <f t="shared" si="2"/>
        <v>6.9999999999999923E-4</v>
      </c>
    </row>
    <row r="184" spans="1:3" x14ac:dyDescent="0.3">
      <c r="A184" s="38">
        <v>3.07</v>
      </c>
      <c r="B184" s="39">
        <v>3.44E-2</v>
      </c>
      <c r="C184" s="6">
        <f t="shared" si="2"/>
        <v>6.9999999999999923E-4</v>
      </c>
    </row>
    <row r="185" spans="1:3" x14ac:dyDescent="0.3">
      <c r="A185" s="38">
        <v>3.08</v>
      </c>
      <c r="B185" s="39">
        <v>3.5000000000000003E-2</v>
      </c>
      <c r="C185" s="6">
        <f t="shared" si="2"/>
        <v>6.0000000000000331E-4</v>
      </c>
    </row>
    <row r="186" spans="1:3" x14ac:dyDescent="0.3">
      <c r="A186" s="38">
        <v>3.09</v>
      </c>
      <c r="B186" s="39">
        <v>3.5700000000000003E-2</v>
      </c>
      <c r="C186" s="6">
        <f t="shared" si="2"/>
        <v>6.9999999999999923E-4</v>
      </c>
    </row>
    <row r="187" spans="1:3" x14ac:dyDescent="0.3">
      <c r="A187" s="38">
        <v>3.1</v>
      </c>
      <c r="B187" s="39">
        <v>3.6299999999999999E-2</v>
      </c>
      <c r="C187" s="6">
        <f t="shared" si="2"/>
        <v>5.9999999999999637E-4</v>
      </c>
    </row>
    <row r="188" spans="1:3" x14ac:dyDescent="0.3">
      <c r="A188" s="38">
        <v>3.11</v>
      </c>
      <c r="B188" s="39">
        <v>3.6999999999999998E-2</v>
      </c>
      <c r="C188" s="6">
        <f t="shared" si="2"/>
        <v>6.9999999999999923E-4</v>
      </c>
    </row>
    <row r="189" spans="1:3" x14ac:dyDescent="0.3">
      <c r="A189" s="38">
        <v>3.12</v>
      </c>
      <c r="B189" s="39">
        <v>3.7699999999999997E-2</v>
      </c>
      <c r="C189" s="6">
        <f t="shared" si="2"/>
        <v>6.9999999999999923E-4</v>
      </c>
    </row>
    <row r="190" spans="1:3" x14ac:dyDescent="0.3">
      <c r="A190" s="38">
        <v>3.13</v>
      </c>
      <c r="B190" s="39">
        <v>3.8300000000000001E-2</v>
      </c>
      <c r="C190" s="6">
        <f t="shared" si="2"/>
        <v>6.0000000000000331E-4</v>
      </c>
    </row>
    <row r="191" spans="1:3" x14ac:dyDescent="0.3">
      <c r="A191" s="38">
        <v>3.14</v>
      </c>
      <c r="B191" s="39">
        <v>3.9E-2</v>
      </c>
      <c r="C191" s="6">
        <f t="shared" si="2"/>
        <v>6.9999999999999923E-4</v>
      </c>
    </row>
    <row r="192" spans="1:3" x14ac:dyDescent="0.3">
      <c r="A192" s="38">
        <v>3.15</v>
      </c>
      <c r="B192" s="39">
        <v>3.9600000000000003E-2</v>
      </c>
      <c r="C192" s="6">
        <f t="shared" si="2"/>
        <v>6.0000000000000331E-4</v>
      </c>
    </row>
    <row r="193" spans="1:3" x14ac:dyDescent="0.3">
      <c r="A193" s="38">
        <v>3.16</v>
      </c>
      <c r="B193" s="39">
        <v>4.0300000000000002E-2</v>
      </c>
      <c r="C193" s="6">
        <f t="shared" si="2"/>
        <v>6.9999999999999923E-4</v>
      </c>
    </row>
    <row r="194" spans="1:3" x14ac:dyDescent="0.3">
      <c r="A194" s="38">
        <v>3.17</v>
      </c>
      <c r="B194" s="39">
        <v>4.1000000000000002E-2</v>
      </c>
      <c r="C194" s="6">
        <f t="shared" si="2"/>
        <v>6.9999999999999923E-4</v>
      </c>
    </row>
    <row r="195" spans="1:3" x14ac:dyDescent="0.3">
      <c r="A195" s="38">
        <v>3.18</v>
      </c>
      <c r="B195" s="39">
        <v>4.1599999999999998E-2</v>
      </c>
      <c r="C195" s="6">
        <f t="shared" si="2"/>
        <v>5.9999999999999637E-4</v>
      </c>
    </row>
    <row r="196" spans="1:3" x14ac:dyDescent="0.3">
      <c r="A196" s="38">
        <v>3.19</v>
      </c>
      <c r="B196" s="39">
        <v>4.2299999999999997E-2</v>
      </c>
      <c r="C196" s="6">
        <f t="shared" ref="C196:C259" si="3">B196-B195</f>
        <v>6.9999999999999923E-4</v>
      </c>
    </row>
    <row r="197" spans="1:3" x14ac:dyDescent="0.3">
      <c r="A197" s="38">
        <v>3.2</v>
      </c>
      <c r="B197" s="39">
        <v>4.2900000000000001E-2</v>
      </c>
      <c r="C197" s="6">
        <f t="shared" si="3"/>
        <v>6.0000000000000331E-4</v>
      </c>
    </row>
    <row r="198" spans="1:3" x14ac:dyDescent="0.3">
      <c r="A198" s="38">
        <v>3.21</v>
      </c>
      <c r="B198" s="39">
        <v>4.36E-2</v>
      </c>
      <c r="C198" s="6">
        <f t="shared" si="3"/>
        <v>6.9999999999999923E-4</v>
      </c>
    </row>
    <row r="199" spans="1:3" x14ac:dyDescent="0.3">
      <c r="A199" s="38">
        <v>3.22</v>
      </c>
      <c r="B199" s="39">
        <v>4.4299999999999999E-2</v>
      </c>
      <c r="C199" s="6">
        <f t="shared" si="3"/>
        <v>6.9999999999999923E-4</v>
      </c>
    </row>
    <row r="200" spans="1:3" x14ac:dyDescent="0.3">
      <c r="A200" s="38">
        <v>3.23</v>
      </c>
      <c r="B200" s="39">
        <v>4.4900000000000002E-2</v>
      </c>
      <c r="C200" s="6">
        <f t="shared" si="3"/>
        <v>6.0000000000000331E-4</v>
      </c>
    </row>
    <row r="201" spans="1:3" x14ac:dyDescent="0.3">
      <c r="A201" s="38">
        <v>3.24</v>
      </c>
      <c r="B201" s="39">
        <v>4.5600000000000002E-2</v>
      </c>
      <c r="C201" s="6">
        <f t="shared" si="3"/>
        <v>6.9999999999999923E-4</v>
      </c>
    </row>
    <row r="202" spans="1:3" x14ac:dyDescent="0.3">
      <c r="A202" s="38">
        <v>3.25</v>
      </c>
      <c r="B202" s="39">
        <v>4.6199999999999998E-2</v>
      </c>
      <c r="C202" s="6">
        <f t="shared" si="3"/>
        <v>5.9999999999999637E-4</v>
      </c>
    </row>
    <row r="203" spans="1:3" x14ac:dyDescent="0.3">
      <c r="A203" s="38">
        <v>3.26</v>
      </c>
      <c r="B203" s="39">
        <v>4.6899999999999997E-2</v>
      </c>
      <c r="C203" s="6">
        <f t="shared" si="3"/>
        <v>6.9999999999999923E-4</v>
      </c>
    </row>
    <row r="204" spans="1:3" x14ac:dyDescent="0.3">
      <c r="A204" s="38">
        <v>3.27</v>
      </c>
      <c r="B204" s="39">
        <v>4.7600000000000003E-2</v>
      </c>
      <c r="C204" s="6">
        <f t="shared" si="3"/>
        <v>7.0000000000000617E-4</v>
      </c>
    </row>
    <row r="205" spans="1:3" x14ac:dyDescent="0.3">
      <c r="A205" s="38">
        <v>3.28</v>
      </c>
      <c r="B205" s="39">
        <v>4.82E-2</v>
      </c>
      <c r="C205" s="6">
        <f t="shared" si="3"/>
        <v>5.9999999999999637E-4</v>
      </c>
    </row>
    <row r="206" spans="1:3" x14ac:dyDescent="0.3">
      <c r="A206" s="38">
        <v>3.29</v>
      </c>
      <c r="B206" s="39">
        <v>4.8899999999999999E-2</v>
      </c>
      <c r="C206" s="6">
        <f t="shared" si="3"/>
        <v>6.9999999999999923E-4</v>
      </c>
    </row>
    <row r="207" spans="1:3" x14ac:dyDescent="0.3">
      <c r="A207" s="38">
        <v>3.3</v>
      </c>
      <c r="B207" s="39">
        <v>4.9599999999999998E-2</v>
      </c>
      <c r="C207" s="6">
        <f t="shared" si="3"/>
        <v>6.9999999999999923E-4</v>
      </c>
    </row>
    <row r="208" spans="1:3" x14ac:dyDescent="0.3">
      <c r="A208" s="38">
        <v>3.31</v>
      </c>
      <c r="B208" s="39">
        <v>5.0200000000000002E-2</v>
      </c>
      <c r="C208" s="6">
        <f t="shared" si="3"/>
        <v>6.0000000000000331E-4</v>
      </c>
    </row>
    <row r="209" spans="1:3" x14ac:dyDescent="0.3">
      <c r="A209" s="38">
        <v>3.32</v>
      </c>
      <c r="B209" s="39">
        <v>5.0900000000000001E-2</v>
      </c>
      <c r="C209" s="6">
        <f t="shared" si="3"/>
        <v>6.9999999999999923E-4</v>
      </c>
    </row>
    <row r="210" spans="1:3" x14ac:dyDescent="0.3">
      <c r="A210" s="38">
        <v>3.33</v>
      </c>
      <c r="B210" s="39">
        <v>5.16E-2</v>
      </c>
      <c r="C210" s="6">
        <f t="shared" si="3"/>
        <v>6.9999999999999923E-4</v>
      </c>
    </row>
    <row r="211" spans="1:3" x14ac:dyDescent="0.3">
      <c r="A211" s="38">
        <v>3.34</v>
      </c>
      <c r="B211" s="39">
        <v>5.2200000000000003E-2</v>
      </c>
      <c r="C211" s="6">
        <f t="shared" si="3"/>
        <v>6.0000000000000331E-4</v>
      </c>
    </row>
    <row r="212" spans="1:3" x14ac:dyDescent="0.3">
      <c r="A212" s="38">
        <v>3.35</v>
      </c>
      <c r="B212" s="39">
        <v>5.2900000000000003E-2</v>
      </c>
      <c r="C212" s="6">
        <f t="shared" si="3"/>
        <v>6.9999999999999923E-4</v>
      </c>
    </row>
    <row r="213" spans="1:3" x14ac:dyDescent="0.3">
      <c r="A213" s="38">
        <v>3.36</v>
      </c>
      <c r="B213" s="39">
        <v>5.3600000000000002E-2</v>
      </c>
      <c r="C213" s="6">
        <f t="shared" si="3"/>
        <v>6.9999999999999923E-4</v>
      </c>
    </row>
    <row r="214" spans="1:3" x14ac:dyDescent="0.3">
      <c r="A214" s="38">
        <v>3.37</v>
      </c>
      <c r="B214" s="39">
        <v>5.4199999999999998E-2</v>
      </c>
      <c r="C214" s="6">
        <f t="shared" si="3"/>
        <v>5.9999999999999637E-4</v>
      </c>
    </row>
    <row r="215" spans="1:3" x14ac:dyDescent="0.3">
      <c r="A215" s="38">
        <v>3.38</v>
      </c>
      <c r="B215" s="39">
        <v>5.4899999999999997E-2</v>
      </c>
      <c r="C215" s="6">
        <f t="shared" si="3"/>
        <v>6.9999999999999923E-4</v>
      </c>
    </row>
    <row r="216" spans="1:3" x14ac:dyDescent="0.3">
      <c r="A216" s="38">
        <v>3.39</v>
      </c>
      <c r="B216" s="39">
        <v>5.5500000000000001E-2</v>
      </c>
      <c r="C216" s="6">
        <f t="shared" si="3"/>
        <v>6.0000000000000331E-4</v>
      </c>
    </row>
    <row r="217" spans="1:3" x14ac:dyDescent="0.3">
      <c r="A217" s="38">
        <v>3.4</v>
      </c>
      <c r="B217" s="39">
        <v>5.62E-2</v>
      </c>
      <c r="C217" s="6">
        <f t="shared" si="3"/>
        <v>6.9999999999999923E-4</v>
      </c>
    </row>
    <row r="218" spans="1:3" x14ac:dyDescent="0.3">
      <c r="A218" s="38">
        <v>3.41</v>
      </c>
      <c r="B218" s="39">
        <v>5.6899999999999999E-2</v>
      </c>
      <c r="C218" s="6">
        <f t="shared" si="3"/>
        <v>6.9999999999999923E-4</v>
      </c>
    </row>
    <row r="219" spans="1:3" x14ac:dyDescent="0.3">
      <c r="A219" s="38">
        <v>3.42</v>
      </c>
      <c r="B219" s="39">
        <v>5.7500000000000002E-2</v>
      </c>
      <c r="C219" s="6">
        <f t="shared" si="3"/>
        <v>6.0000000000000331E-4</v>
      </c>
    </row>
    <row r="220" spans="1:3" x14ac:dyDescent="0.3">
      <c r="A220" s="38">
        <v>3.43</v>
      </c>
      <c r="B220" s="39">
        <v>5.8200000000000002E-2</v>
      </c>
      <c r="C220" s="6">
        <f t="shared" si="3"/>
        <v>6.9999999999999923E-4</v>
      </c>
    </row>
    <row r="221" spans="1:3" x14ac:dyDescent="0.3">
      <c r="A221" s="38">
        <v>3.44</v>
      </c>
      <c r="B221" s="39">
        <v>5.8900000000000001E-2</v>
      </c>
      <c r="C221" s="6">
        <f t="shared" si="3"/>
        <v>6.9999999999999923E-4</v>
      </c>
    </row>
    <row r="222" spans="1:3" x14ac:dyDescent="0.3">
      <c r="A222" s="38">
        <v>3.45</v>
      </c>
      <c r="B222" s="39">
        <v>5.9499999999999997E-2</v>
      </c>
      <c r="C222" s="6">
        <f t="shared" si="3"/>
        <v>5.9999999999999637E-4</v>
      </c>
    </row>
    <row r="223" spans="1:3" x14ac:dyDescent="0.3">
      <c r="A223" s="38">
        <v>3.46</v>
      </c>
      <c r="B223" s="39">
        <v>6.0199999999999997E-2</v>
      </c>
      <c r="C223" s="6">
        <f t="shared" si="3"/>
        <v>6.9999999999999923E-4</v>
      </c>
    </row>
    <row r="224" spans="1:3" x14ac:dyDescent="0.3">
      <c r="A224" s="38">
        <v>3.47</v>
      </c>
      <c r="B224" s="39">
        <v>6.0900000000000003E-2</v>
      </c>
      <c r="C224" s="6">
        <f t="shared" si="3"/>
        <v>7.0000000000000617E-4</v>
      </c>
    </row>
    <row r="225" spans="1:3" x14ac:dyDescent="0.3">
      <c r="A225" s="38">
        <v>3.48</v>
      </c>
      <c r="B225" s="39">
        <v>6.1499999999999999E-2</v>
      </c>
      <c r="C225" s="6">
        <f t="shared" si="3"/>
        <v>5.9999999999999637E-4</v>
      </c>
    </row>
    <row r="226" spans="1:3" x14ac:dyDescent="0.3">
      <c r="A226" s="38">
        <v>3.49</v>
      </c>
      <c r="B226" s="39">
        <v>6.2199999999999998E-2</v>
      </c>
      <c r="C226" s="6">
        <f t="shared" si="3"/>
        <v>6.9999999999999923E-4</v>
      </c>
    </row>
    <row r="227" spans="1:3" x14ac:dyDescent="0.3">
      <c r="A227" s="38">
        <v>3.5</v>
      </c>
      <c r="B227" s="39">
        <v>6.2799999999999995E-2</v>
      </c>
      <c r="C227" s="6">
        <f t="shared" si="3"/>
        <v>5.9999999999999637E-4</v>
      </c>
    </row>
    <row r="228" spans="1:3" x14ac:dyDescent="0.3">
      <c r="A228" s="38">
        <v>3.51</v>
      </c>
      <c r="B228" s="39">
        <v>6.3500000000000001E-2</v>
      </c>
      <c r="C228" s="6">
        <f t="shared" si="3"/>
        <v>7.0000000000000617E-4</v>
      </c>
    </row>
    <row r="229" spans="1:3" x14ac:dyDescent="0.3">
      <c r="A229" s="38">
        <v>3.52</v>
      </c>
      <c r="B229" s="39">
        <v>6.4199999999999993E-2</v>
      </c>
      <c r="C229" s="6">
        <f t="shared" si="3"/>
        <v>6.999999999999923E-4</v>
      </c>
    </row>
    <row r="230" spans="1:3" x14ac:dyDescent="0.3">
      <c r="A230" s="38">
        <v>3.53</v>
      </c>
      <c r="B230" s="39">
        <v>6.4799999999999996E-2</v>
      </c>
      <c r="C230" s="6">
        <f t="shared" si="3"/>
        <v>6.0000000000000331E-4</v>
      </c>
    </row>
    <row r="231" spans="1:3" x14ac:dyDescent="0.3">
      <c r="A231" s="38">
        <v>3.54</v>
      </c>
      <c r="B231" s="39">
        <v>6.5500000000000003E-2</v>
      </c>
      <c r="C231" s="6">
        <f t="shared" si="3"/>
        <v>7.0000000000000617E-4</v>
      </c>
    </row>
    <row r="232" spans="1:3" x14ac:dyDescent="0.3">
      <c r="A232" s="38">
        <v>3.55</v>
      </c>
      <c r="B232" s="39">
        <v>6.6100000000000006E-2</v>
      </c>
      <c r="C232" s="6">
        <f t="shared" si="3"/>
        <v>6.0000000000000331E-4</v>
      </c>
    </row>
    <row r="233" spans="1:3" x14ac:dyDescent="0.3">
      <c r="A233" s="38">
        <v>3.56</v>
      </c>
      <c r="B233" s="39">
        <v>6.6799999999999998E-2</v>
      </c>
      <c r="C233" s="6">
        <f t="shared" si="3"/>
        <v>6.999999999999923E-4</v>
      </c>
    </row>
    <row r="234" spans="1:3" x14ac:dyDescent="0.3">
      <c r="A234" s="38">
        <v>3.57</v>
      </c>
      <c r="B234" s="39">
        <v>6.7500000000000004E-2</v>
      </c>
      <c r="C234" s="6">
        <f t="shared" si="3"/>
        <v>7.0000000000000617E-4</v>
      </c>
    </row>
    <row r="235" spans="1:3" x14ac:dyDescent="0.3">
      <c r="A235" s="38">
        <v>3.58</v>
      </c>
      <c r="B235" s="39">
        <v>6.8099999999999994E-2</v>
      </c>
      <c r="C235" s="6">
        <f t="shared" si="3"/>
        <v>5.9999999999998943E-4</v>
      </c>
    </row>
    <row r="236" spans="1:3" x14ac:dyDescent="0.3">
      <c r="A236" s="38">
        <v>3.59</v>
      </c>
      <c r="B236" s="39">
        <v>6.88E-2</v>
      </c>
      <c r="C236" s="6">
        <f t="shared" si="3"/>
        <v>7.0000000000000617E-4</v>
      </c>
    </row>
    <row r="237" spans="1:3" x14ac:dyDescent="0.3">
      <c r="A237" s="38">
        <v>3.6</v>
      </c>
      <c r="B237" s="39">
        <v>6.9400000000000003E-2</v>
      </c>
      <c r="C237" s="6">
        <f t="shared" si="3"/>
        <v>6.0000000000000331E-4</v>
      </c>
    </row>
    <row r="238" spans="1:3" x14ac:dyDescent="0.3">
      <c r="A238" s="38">
        <v>3.61</v>
      </c>
      <c r="B238" s="39">
        <v>7.0099999999999996E-2</v>
      </c>
      <c r="C238" s="6">
        <f t="shared" si="3"/>
        <v>6.999999999999923E-4</v>
      </c>
    </row>
    <row r="239" spans="1:3" x14ac:dyDescent="0.3">
      <c r="A239" s="38">
        <v>3.62</v>
      </c>
      <c r="B239" s="39">
        <v>7.0800000000000002E-2</v>
      </c>
      <c r="C239" s="6">
        <f t="shared" si="3"/>
        <v>7.0000000000000617E-4</v>
      </c>
    </row>
    <row r="240" spans="1:3" x14ac:dyDescent="0.3">
      <c r="A240" s="38">
        <v>3.63</v>
      </c>
      <c r="B240" s="39">
        <v>7.1400000000000005E-2</v>
      </c>
      <c r="C240" s="6">
        <f t="shared" si="3"/>
        <v>6.0000000000000331E-4</v>
      </c>
    </row>
    <row r="241" spans="1:3" x14ac:dyDescent="0.3">
      <c r="A241" s="38">
        <v>3.64</v>
      </c>
      <c r="B241" s="39">
        <v>7.2099999999999997E-2</v>
      </c>
      <c r="C241" s="6">
        <f t="shared" si="3"/>
        <v>6.999999999999923E-4</v>
      </c>
    </row>
    <row r="242" spans="1:3" x14ac:dyDescent="0.3">
      <c r="A242" s="38">
        <v>3.65</v>
      </c>
      <c r="B242" s="39">
        <v>7.2700000000000001E-2</v>
      </c>
      <c r="C242" s="6">
        <f t="shared" si="3"/>
        <v>6.0000000000000331E-4</v>
      </c>
    </row>
    <row r="243" spans="1:3" x14ac:dyDescent="0.3">
      <c r="A243" s="38">
        <v>3.66</v>
      </c>
      <c r="B243" s="39">
        <v>7.3400000000000007E-2</v>
      </c>
      <c r="C243" s="6">
        <f t="shared" si="3"/>
        <v>7.0000000000000617E-4</v>
      </c>
    </row>
    <row r="244" spans="1:3" x14ac:dyDescent="0.3">
      <c r="A244" s="38">
        <v>3.67</v>
      </c>
      <c r="B244" s="39">
        <v>7.4099999999999999E-2</v>
      </c>
      <c r="C244" s="6">
        <f t="shared" si="3"/>
        <v>6.999999999999923E-4</v>
      </c>
    </row>
    <row r="245" spans="1:3" x14ac:dyDescent="0.3">
      <c r="A245" s="38">
        <v>3.68</v>
      </c>
      <c r="B245" s="39">
        <v>7.4700000000000003E-2</v>
      </c>
      <c r="C245" s="6">
        <f t="shared" si="3"/>
        <v>6.0000000000000331E-4</v>
      </c>
    </row>
    <row r="246" spans="1:3" x14ac:dyDescent="0.3">
      <c r="A246" s="38">
        <v>3.69</v>
      </c>
      <c r="B246" s="39">
        <v>7.5399999999999995E-2</v>
      </c>
      <c r="C246" s="6">
        <f t="shared" si="3"/>
        <v>6.999999999999923E-4</v>
      </c>
    </row>
    <row r="247" spans="1:3" x14ac:dyDescent="0.3">
      <c r="A247" s="38">
        <v>3.7</v>
      </c>
      <c r="B247" s="39">
        <v>7.5999999999999998E-2</v>
      </c>
      <c r="C247" s="6">
        <f t="shared" si="3"/>
        <v>6.0000000000000331E-4</v>
      </c>
    </row>
    <row r="248" spans="1:3" x14ac:dyDescent="0.3">
      <c r="A248" s="38">
        <v>3.71</v>
      </c>
      <c r="B248" s="39">
        <v>7.6700000000000004E-2</v>
      </c>
      <c r="C248" s="6">
        <f t="shared" si="3"/>
        <v>7.0000000000000617E-4</v>
      </c>
    </row>
    <row r="249" spans="1:3" x14ac:dyDescent="0.3">
      <c r="A249" s="38">
        <v>3.72</v>
      </c>
      <c r="B249" s="39">
        <v>7.7399999999999997E-2</v>
      </c>
      <c r="C249" s="6">
        <f t="shared" si="3"/>
        <v>6.999999999999923E-4</v>
      </c>
    </row>
    <row r="250" spans="1:3" x14ac:dyDescent="0.3">
      <c r="A250" s="38">
        <v>3.73</v>
      </c>
      <c r="B250" s="39">
        <v>7.8E-2</v>
      </c>
      <c r="C250" s="6">
        <f t="shared" si="3"/>
        <v>6.0000000000000331E-4</v>
      </c>
    </row>
    <row r="251" spans="1:3" x14ac:dyDescent="0.3">
      <c r="A251" s="38">
        <v>3.74</v>
      </c>
      <c r="B251" s="39">
        <v>7.8700000000000006E-2</v>
      </c>
      <c r="C251" s="6">
        <f t="shared" si="3"/>
        <v>7.0000000000000617E-4</v>
      </c>
    </row>
    <row r="252" spans="1:3" x14ac:dyDescent="0.3">
      <c r="A252" s="38">
        <v>3.75</v>
      </c>
      <c r="B252" s="39">
        <v>7.9299999999999995E-2</v>
      </c>
      <c r="C252" s="6">
        <f t="shared" si="3"/>
        <v>5.9999999999998943E-4</v>
      </c>
    </row>
    <row r="253" spans="1:3" x14ac:dyDescent="0.3">
      <c r="A253" s="38">
        <v>3.76</v>
      </c>
      <c r="B253" s="39">
        <v>0.08</v>
      </c>
      <c r="C253" s="6">
        <f t="shared" si="3"/>
        <v>7.0000000000000617E-4</v>
      </c>
    </row>
    <row r="254" spans="1:3" x14ac:dyDescent="0.3">
      <c r="A254" s="38">
        <v>3.77</v>
      </c>
      <c r="B254" s="39">
        <v>8.0699999999999994E-2</v>
      </c>
      <c r="C254" s="6">
        <f t="shared" si="3"/>
        <v>6.999999999999923E-4</v>
      </c>
    </row>
    <row r="255" spans="1:3" x14ac:dyDescent="0.3">
      <c r="A255" s="38">
        <v>3.78</v>
      </c>
      <c r="B255" s="39">
        <v>8.1299999999999997E-2</v>
      </c>
      <c r="C255" s="6">
        <f t="shared" si="3"/>
        <v>6.0000000000000331E-4</v>
      </c>
    </row>
    <row r="256" spans="1:3" x14ac:dyDescent="0.3">
      <c r="A256" s="38">
        <v>3.79</v>
      </c>
      <c r="B256" s="39">
        <v>8.2000000000000003E-2</v>
      </c>
      <c r="C256" s="6">
        <f t="shared" si="3"/>
        <v>7.0000000000000617E-4</v>
      </c>
    </row>
    <row r="257" spans="1:3" x14ac:dyDescent="0.3">
      <c r="A257" s="38">
        <v>3.8</v>
      </c>
      <c r="B257" s="39">
        <v>8.2600000000000007E-2</v>
      </c>
      <c r="C257" s="6">
        <f t="shared" si="3"/>
        <v>6.0000000000000331E-4</v>
      </c>
    </row>
    <row r="258" spans="1:3" x14ac:dyDescent="0.3">
      <c r="A258" s="38">
        <v>3.81</v>
      </c>
      <c r="B258" s="39">
        <v>8.3299999999999999E-2</v>
      </c>
      <c r="C258" s="6">
        <f t="shared" si="3"/>
        <v>6.999999999999923E-4</v>
      </c>
    </row>
    <row r="259" spans="1:3" x14ac:dyDescent="0.3">
      <c r="A259" s="38">
        <v>3.82</v>
      </c>
      <c r="B259" s="39">
        <v>8.4000000000000005E-2</v>
      </c>
      <c r="C259" s="6">
        <f t="shared" si="3"/>
        <v>7.0000000000000617E-4</v>
      </c>
    </row>
    <row r="260" spans="1:3" x14ac:dyDescent="0.3">
      <c r="A260" s="38">
        <v>3.83</v>
      </c>
      <c r="B260" s="39">
        <v>8.4599999999999995E-2</v>
      </c>
      <c r="C260" s="6">
        <f t="shared" ref="C260:C323" si="4">B260-B259</f>
        <v>5.9999999999998943E-4</v>
      </c>
    </row>
    <row r="261" spans="1:3" x14ac:dyDescent="0.3">
      <c r="A261" s="38">
        <v>3.84</v>
      </c>
      <c r="B261" s="39">
        <v>8.5300000000000001E-2</v>
      </c>
      <c r="C261" s="6">
        <f t="shared" si="4"/>
        <v>7.0000000000000617E-4</v>
      </c>
    </row>
    <row r="262" spans="1:3" x14ac:dyDescent="0.3">
      <c r="A262" s="38">
        <v>3.85</v>
      </c>
      <c r="B262" s="39">
        <v>8.5900000000000004E-2</v>
      </c>
      <c r="C262" s="6">
        <f t="shared" si="4"/>
        <v>6.0000000000000331E-4</v>
      </c>
    </row>
    <row r="263" spans="1:3" x14ac:dyDescent="0.3">
      <c r="A263" s="38">
        <v>3.86</v>
      </c>
      <c r="B263" s="39">
        <v>8.6599999999999996E-2</v>
      </c>
      <c r="C263" s="6">
        <f t="shared" si="4"/>
        <v>6.999999999999923E-4</v>
      </c>
    </row>
    <row r="264" spans="1:3" x14ac:dyDescent="0.3">
      <c r="A264" s="38">
        <v>3.87</v>
      </c>
      <c r="B264" s="39">
        <v>8.7300000000000003E-2</v>
      </c>
      <c r="C264" s="6">
        <f t="shared" si="4"/>
        <v>7.0000000000000617E-4</v>
      </c>
    </row>
    <row r="265" spans="1:3" x14ac:dyDescent="0.3">
      <c r="A265" s="38">
        <v>3.88</v>
      </c>
      <c r="B265" s="39">
        <v>8.7900000000000006E-2</v>
      </c>
      <c r="C265" s="6">
        <f t="shared" si="4"/>
        <v>6.0000000000000331E-4</v>
      </c>
    </row>
    <row r="266" spans="1:3" x14ac:dyDescent="0.3">
      <c r="A266" s="38">
        <v>3.89</v>
      </c>
      <c r="B266" s="39">
        <v>8.8599999999999998E-2</v>
      </c>
      <c r="C266" s="6">
        <f t="shared" si="4"/>
        <v>6.999999999999923E-4</v>
      </c>
    </row>
    <row r="267" spans="1:3" x14ac:dyDescent="0.3">
      <c r="A267" s="38">
        <v>3.9</v>
      </c>
      <c r="B267" s="39">
        <v>8.9200000000000002E-2</v>
      </c>
      <c r="C267" s="6">
        <f t="shared" si="4"/>
        <v>6.0000000000000331E-4</v>
      </c>
    </row>
    <row r="268" spans="1:3" x14ac:dyDescent="0.3">
      <c r="A268" s="38">
        <v>3.91</v>
      </c>
      <c r="B268" s="39">
        <v>8.9899999999999994E-2</v>
      </c>
      <c r="C268" s="6">
        <f t="shared" si="4"/>
        <v>6.999999999999923E-4</v>
      </c>
    </row>
    <row r="269" spans="1:3" x14ac:dyDescent="0.3">
      <c r="A269" s="38">
        <v>3.92</v>
      </c>
      <c r="B269" s="39">
        <v>9.06E-2</v>
      </c>
      <c r="C269" s="6">
        <f t="shared" si="4"/>
        <v>7.0000000000000617E-4</v>
      </c>
    </row>
    <row r="270" spans="1:3" x14ac:dyDescent="0.3">
      <c r="A270" s="38">
        <v>3.93</v>
      </c>
      <c r="B270" s="39">
        <v>9.1200000000000003E-2</v>
      </c>
      <c r="C270" s="6">
        <f t="shared" si="4"/>
        <v>6.0000000000000331E-4</v>
      </c>
    </row>
    <row r="271" spans="1:3" x14ac:dyDescent="0.3">
      <c r="A271" s="38">
        <v>3.94</v>
      </c>
      <c r="B271" s="39">
        <v>9.1899999999999996E-2</v>
      </c>
      <c r="C271" s="6">
        <f t="shared" si="4"/>
        <v>6.999999999999923E-4</v>
      </c>
    </row>
    <row r="272" spans="1:3" x14ac:dyDescent="0.3">
      <c r="A272" s="38">
        <v>3.95</v>
      </c>
      <c r="B272" s="39">
        <v>9.2499999999999999E-2</v>
      </c>
      <c r="C272" s="6">
        <f t="shared" si="4"/>
        <v>6.0000000000000331E-4</v>
      </c>
    </row>
    <row r="273" spans="1:3" x14ac:dyDescent="0.3">
      <c r="A273" s="38">
        <v>3.96</v>
      </c>
      <c r="B273" s="39">
        <v>9.3200000000000005E-2</v>
      </c>
      <c r="C273" s="6">
        <f t="shared" si="4"/>
        <v>7.0000000000000617E-4</v>
      </c>
    </row>
    <row r="274" spans="1:3" x14ac:dyDescent="0.3">
      <c r="A274" s="38">
        <v>3.97</v>
      </c>
      <c r="B274" s="39">
        <v>9.3899999999999997E-2</v>
      </c>
      <c r="C274" s="6">
        <f t="shared" si="4"/>
        <v>6.999999999999923E-4</v>
      </c>
    </row>
    <row r="275" spans="1:3" x14ac:dyDescent="0.3">
      <c r="A275" s="38">
        <v>3.98</v>
      </c>
      <c r="B275" s="39">
        <v>9.4500000000000001E-2</v>
      </c>
      <c r="C275" s="6">
        <f t="shared" si="4"/>
        <v>6.0000000000000331E-4</v>
      </c>
    </row>
    <row r="276" spans="1:3" x14ac:dyDescent="0.3">
      <c r="A276" s="38">
        <v>3.99</v>
      </c>
      <c r="B276" s="39">
        <v>9.5200000000000007E-2</v>
      </c>
      <c r="C276" s="6">
        <f t="shared" si="4"/>
        <v>7.0000000000000617E-4</v>
      </c>
    </row>
    <row r="277" spans="1:3" x14ac:dyDescent="0.3">
      <c r="A277" s="38">
        <v>4</v>
      </c>
      <c r="B277" s="39">
        <v>9.5799999999999996E-2</v>
      </c>
      <c r="C277" s="6">
        <f t="shared" si="4"/>
        <v>5.9999999999998943E-4</v>
      </c>
    </row>
    <row r="278" spans="1:3" x14ac:dyDescent="0.3">
      <c r="A278" s="38">
        <v>4.01</v>
      </c>
      <c r="B278" s="39">
        <v>9.6500000000000002E-2</v>
      </c>
      <c r="C278" s="6">
        <f t="shared" si="4"/>
        <v>7.0000000000000617E-4</v>
      </c>
    </row>
    <row r="279" spans="1:3" x14ac:dyDescent="0.3">
      <c r="A279" s="38">
        <v>4.0199999999999996</v>
      </c>
      <c r="B279" s="39">
        <v>9.7199999999999995E-2</v>
      </c>
      <c r="C279" s="6">
        <f t="shared" si="4"/>
        <v>6.999999999999923E-4</v>
      </c>
    </row>
    <row r="280" spans="1:3" x14ac:dyDescent="0.3">
      <c r="A280" s="38">
        <v>4.03</v>
      </c>
      <c r="B280" s="39">
        <v>9.7799999999999998E-2</v>
      </c>
      <c r="C280" s="6">
        <f t="shared" si="4"/>
        <v>6.0000000000000331E-4</v>
      </c>
    </row>
    <row r="281" spans="1:3" x14ac:dyDescent="0.3">
      <c r="A281" s="38">
        <v>4.04</v>
      </c>
      <c r="B281" s="39">
        <v>9.8500000000000004E-2</v>
      </c>
      <c r="C281" s="6">
        <f t="shared" si="4"/>
        <v>7.0000000000000617E-4</v>
      </c>
    </row>
    <row r="282" spans="1:3" x14ac:dyDescent="0.3">
      <c r="A282" s="38">
        <v>4.05</v>
      </c>
      <c r="B282" s="39">
        <v>9.9099999999999994E-2</v>
      </c>
      <c r="C282" s="6">
        <f t="shared" si="4"/>
        <v>5.9999999999998943E-4</v>
      </c>
    </row>
    <row r="283" spans="1:3" x14ac:dyDescent="0.3">
      <c r="A283" s="38">
        <v>4.0599999999999996</v>
      </c>
      <c r="B283" s="39">
        <v>9.98E-2</v>
      </c>
      <c r="C283" s="6">
        <f t="shared" si="4"/>
        <v>7.0000000000000617E-4</v>
      </c>
    </row>
    <row r="284" spans="1:3" x14ac:dyDescent="0.3">
      <c r="A284" s="38">
        <v>4.07</v>
      </c>
      <c r="B284" s="39">
        <v>0.10050000000000001</v>
      </c>
      <c r="C284" s="6">
        <f t="shared" si="4"/>
        <v>7.0000000000000617E-4</v>
      </c>
    </row>
    <row r="285" spans="1:3" x14ac:dyDescent="0.3">
      <c r="A285" s="38">
        <v>4.08</v>
      </c>
      <c r="B285" s="39">
        <v>0.1011</v>
      </c>
      <c r="C285" s="6">
        <f t="shared" si="4"/>
        <v>5.9999999999998943E-4</v>
      </c>
    </row>
    <row r="286" spans="1:3" x14ac:dyDescent="0.3">
      <c r="A286" s="38">
        <v>4.09</v>
      </c>
      <c r="B286" s="39">
        <v>0.1018</v>
      </c>
      <c r="C286" s="6">
        <f t="shared" si="4"/>
        <v>7.0000000000000617E-4</v>
      </c>
    </row>
    <row r="287" spans="1:3" x14ac:dyDescent="0.3">
      <c r="A287" s="38">
        <v>4.0999999999999996</v>
      </c>
      <c r="B287" s="39">
        <v>0.1024</v>
      </c>
      <c r="C287" s="6">
        <f t="shared" si="4"/>
        <v>6.0000000000000331E-4</v>
      </c>
    </row>
    <row r="288" spans="1:3" x14ac:dyDescent="0.3">
      <c r="A288" s="38">
        <v>4.1100000000000003</v>
      </c>
      <c r="B288" s="39">
        <v>0.1031</v>
      </c>
      <c r="C288" s="6">
        <f t="shared" si="4"/>
        <v>6.999999999999923E-4</v>
      </c>
    </row>
    <row r="289" spans="1:3" x14ac:dyDescent="0.3">
      <c r="A289" s="38">
        <v>4.12</v>
      </c>
      <c r="B289" s="39">
        <v>0.1038</v>
      </c>
      <c r="C289" s="6">
        <f t="shared" si="4"/>
        <v>7.0000000000000617E-4</v>
      </c>
    </row>
    <row r="290" spans="1:3" x14ac:dyDescent="0.3">
      <c r="A290" s="38">
        <v>4.13</v>
      </c>
      <c r="B290" s="39">
        <v>0.10440000000000001</v>
      </c>
      <c r="C290" s="6">
        <f t="shared" si="4"/>
        <v>6.0000000000000331E-4</v>
      </c>
    </row>
    <row r="291" spans="1:3" x14ac:dyDescent="0.3">
      <c r="A291" s="38">
        <v>4.1399999999999997</v>
      </c>
      <c r="B291" s="39">
        <v>0.1051</v>
      </c>
      <c r="C291" s="6">
        <f t="shared" si="4"/>
        <v>6.999999999999923E-4</v>
      </c>
    </row>
    <row r="292" spans="1:3" x14ac:dyDescent="0.3">
      <c r="A292" s="38">
        <v>4.1500000000000004</v>
      </c>
      <c r="B292" s="39">
        <v>0.1057</v>
      </c>
      <c r="C292" s="6">
        <f t="shared" si="4"/>
        <v>6.0000000000000331E-4</v>
      </c>
    </row>
    <row r="293" spans="1:3" x14ac:dyDescent="0.3">
      <c r="A293" s="38">
        <v>4.16</v>
      </c>
      <c r="B293" s="39">
        <v>0.10639999999999999</v>
      </c>
      <c r="C293" s="6">
        <f t="shared" si="4"/>
        <v>6.999999999999923E-4</v>
      </c>
    </row>
    <row r="294" spans="1:3" x14ac:dyDescent="0.3">
      <c r="A294" s="38">
        <v>4.17</v>
      </c>
      <c r="B294" s="39">
        <v>0.1071</v>
      </c>
      <c r="C294" s="6">
        <f t="shared" si="4"/>
        <v>7.0000000000000617E-4</v>
      </c>
    </row>
    <row r="295" spans="1:3" x14ac:dyDescent="0.3">
      <c r="A295" s="38">
        <v>4.18</v>
      </c>
      <c r="B295" s="39">
        <v>0.1077</v>
      </c>
      <c r="C295" s="6">
        <f t="shared" si="4"/>
        <v>6.0000000000000331E-4</v>
      </c>
    </row>
    <row r="296" spans="1:3" x14ac:dyDescent="0.3">
      <c r="A296" s="38">
        <v>4.1900000000000004</v>
      </c>
      <c r="B296" s="39">
        <v>0.1084</v>
      </c>
      <c r="C296" s="6">
        <f t="shared" si="4"/>
        <v>6.999999999999923E-4</v>
      </c>
    </row>
    <row r="297" spans="1:3" x14ac:dyDescent="0.3">
      <c r="A297" s="38">
        <v>4.2</v>
      </c>
      <c r="B297" s="39">
        <v>0.109</v>
      </c>
      <c r="C297" s="6">
        <f t="shared" si="4"/>
        <v>6.0000000000000331E-4</v>
      </c>
    </row>
    <row r="298" spans="1:3" x14ac:dyDescent="0.3">
      <c r="A298" s="38">
        <v>4.21</v>
      </c>
      <c r="B298" s="39">
        <v>0.10970000000000001</v>
      </c>
      <c r="C298" s="6">
        <f t="shared" si="4"/>
        <v>7.0000000000000617E-4</v>
      </c>
    </row>
    <row r="299" spans="1:3" x14ac:dyDescent="0.3">
      <c r="A299" s="38">
        <v>4.22</v>
      </c>
      <c r="B299" s="39">
        <v>0.1104</v>
      </c>
      <c r="C299" s="6">
        <f t="shared" si="4"/>
        <v>6.999999999999923E-4</v>
      </c>
    </row>
    <row r="300" spans="1:3" x14ac:dyDescent="0.3">
      <c r="A300" s="38">
        <v>4.2300000000000004</v>
      </c>
      <c r="B300" s="39">
        <v>0.111</v>
      </c>
      <c r="C300" s="6">
        <f t="shared" si="4"/>
        <v>6.0000000000000331E-4</v>
      </c>
    </row>
    <row r="301" spans="1:3" x14ac:dyDescent="0.3">
      <c r="A301" s="38">
        <v>4.24</v>
      </c>
      <c r="B301" s="39">
        <v>0.11169999999999999</v>
      </c>
      <c r="C301" s="6">
        <f t="shared" si="4"/>
        <v>6.999999999999923E-4</v>
      </c>
    </row>
    <row r="302" spans="1:3" x14ac:dyDescent="0.3">
      <c r="A302" s="38">
        <v>4.25</v>
      </c>
      <c r="B302" s="39">
        <v>0.1123</v>
      </c>
      <c r="C302" s="6">
        <f t="shared" si="4"/>
        <v>6.0000000000000331E-4</v>
      </c>
    </row>
    <row r="303" spans="1:3" x14ac:dyDescent="0.3">
      <c r="A303" s="38">
        <v>4.26</v>
      </c>
      <c r="B303" s="39">
        <v>0.113</v>
      </c>
      <c r="C303" s="6">
        <f t="shared" si="4"/>
        <v>7.0000000000000617E-4</v>
      </c>
    </row>
    <row r="304" spans="1:3" x14ac:dyDescent="0.3">
      <c r="A304" s="38">
        <v>4.2699999999999996</v>
      </c>
      <c r="B304" s="39">
        <v>0.1137</v>
      </c>
      <c r="C304" s="6">
        <f t="shared" si="4"/>
        <v>6.999999999999923E-4</v>
      </c>
    </row>
    <row r="305" spans="1:3" x14ac:dyDescent="0.3">
      <c r="A305" s="38">
        <v>4.28</v>
      </c>
      <c r="B305" s="39">
        <v>0.1143</v>
      </c>
      <c r="C305" s="6">
        <f t="shared" si="4"/>
        <v>6.0000000000000331E-4</v>
      </c>
    </row>
    <row r="306" spans="1:3" x14ac:dyDescent="0.3">
      <c r="A306" s="38">
        <v>4.29</v>
      </c>
      <c r="B306" s="39">
        <v>0.115</v>
      </c>
      <c r="C306" s="6">
        <f t="shared" si="4"/>
        <v>7.0000000000000617E-4</v>
      </c>
    </row>
    <row r="307" spans="1:3" x14ac:dyDescent="0.3">
      <c r="A307" s="38">
        <v>4.3</v>
      </c>
      <c r="B307" s="39">
        <v>0.11559999999999999</v>
      </c>
      <c r="C307" s="6">
        <f t="shared" si="4"/>
        <v>5.9999999999998943E-4</v>
      </c>
    </row>
    <row r="308" spans="1:3" x14ac:dyDescent="0.3">
      <c r="A308" s="38">
        <v>4.3099999999999996</v>
      </c>
      <c r="B308" s="39">
        <v>0.1163</v>
      </c>
      <c r="C308" s="6">
        <f t="shared" si="4"/>
        <v>7.0000000000000617E-4</v>
      </c>
    </row>
    <row r="309" spans="1:3" x14ac:dyDescent="0.3">
      <c r="A309" s="38">
        <v>4.32</v>
      </c>
      <c r="B309" s="39">
        <v>0.11700000000000001</v>
      </c>
      <c r="C309" s="6">
        <f t="shared" si="4"/>
        <v>7.0000000000000617E-4</v>
      </c>
    </row>
    <row r="310" spans="1:3" x14ac:dyDescent="0.3">
      <c r="A310" s="38">
        <v>4.33</v>
      </c>
      <c r="B310" s="39">
        <v>0.1176</v>
      </c>
      <c r="C310" s="6">
        <f t="shared" si="4"/>
        <v>5.9999999999998943E-4</v>
      </c>
    </row>
    <row r="311" spans="1:3" x14ac:dyDescent="0.3">
      <c r="A311" s="38">
        <v>4.34</v>
      </c>
      <c r="B311" s="39">
        <v>0.1183</v>
      </c>
      <c r="C311" s="6">
        <f t="shared" si="4"/>
        <v>7.0000000000000617E-4</v>
      </c>
    </row>
    <row r="312" spans="1:3" x14ac:dyDescent="0.3">
      <c r="A312" s="38">
        <v>4.3499999999999996</v>
      </c>
      <c r="B312" s="39">
        <v>0.11890000000000001</v>
      </c>
      <c r="C312" s="6">
        <f t="shared" si="4"/>
        <v>6.0000000000000331E-4</v>
      </c>
    </row>
    <row r="313" spans="1:3" x14ac:dyDescent="0.3">
      <c r="A313" s="38">
        <v>4.3600000000000003</v>
      </c>
      <c r="B313" s="39">
        <v>0.1196</v>
      </c>
      <c r="C313" s="6">
        <f t="shared" si="4"/>
        <v>6.999999999999923E-4</v>
      </c>
    </row>
    <row r="314" spans="1:3" x14ac:dyDescent="0.3">
      <c r="A314" s="38">
        <v>4.37</v>
      </c>
      <c r="B314" s="39">
        <v>0.1203</v>
      </c>
      <c r="C314" s="6">
        <f t="shared" si="4"/>
        <v>7.0000000000000617E-4</v>
      </c>
    </row>
    <row r="315" spans="1:3" x14ac:dyDescent="0.3">
      <c r="A315" s="38">
        <v>4.38</v>
      </c>
      <c r="B315" s="39">
        <v>0.12089999999999999</v>
      </c>
      <c r="C315" s="6">
        <f t="shared" si="4"/>
        <v>5.9999999999998943E-4</v>
      </c>
    </row>
    <row r="316" spans="1:3" x14ac:dyDescent="0.3">
      <c r="A316" s="38">
        <v>4.3899999999999997</v>
      </c>
      <c r="B316" s="39">
        <v>0.1216</v>
      </c>
      <c r="C316" s="6">
        <f t="shared" si="4"/>
        <v>7.0000000000000617E-4</v>
      </c>
    </row>
    <row r="317" spans="1:3" x14ac:dyDescent="0.3">
      <c r="A317" s="38">
        <v>4.4000000000000004</v>
      </c>
      <c r="B317" s="39">
        <v>0.1222</v>
      </c>
      <c r="C317" s="6">
        <f t="shared" si="4"/>
        <v>6.0000000000000331E-4</v>
      </c>
    </row>
    <row r="318" spans="1:3" x14ac:dyDescent="0.3">
      <c r="A318" s="38">
        <v>4.41</v>
      </c>
      <c r="B318" s="39">
        <v>0.1229</v>
      </c>
      <c r="C318" s="6">
        <f t="shared" si="4"/>
        <v>6.999999999999923E-4</v>
      </c>
    </row>
    <row r="319" spans="1:3" x14ac:dyDescent="0.3">
      <c r="A319" s="38">
        <v>4.42</v>
      </c>
      <c r="B319" s="39">
        <v>0.1236</v>
      </c>
      <c r="C319" s="6">
        <f t="shared" si="4"/>
        <v>7.0000000000000617E-4</v>
      </c>
    </row>
    <row r="320" spans="1:3" x14ac:dyDescent="0.3">
      <c r="A320" s="38">
        <v>4.43</v>
      </c>
      <c r="B320" s="39">
        <v>0.1242</v>
      </c>
      <c r="C320" s="6">
        <f t="shared" si="4"/>
        <v>6.0000000000000331E-4</v>
      </c>
    </row>
    <row r="321" spans="1:3" x14ac:dyDescent="0.3">
      <c r="A321" s="38">
        <v>4.4400000000000004</v>
      </c>
      <c r="B321" s="39">
        <v>0.1249</v>
      </c>
      <c r="C321" s="6">
        <f t="shared" si="4"/>
        <v>6.999999999999923E-4</v>
      </c>
    </row>
    <row r="322" spans="1:3" x14ac:dyDescent="0.3">
      <c r="A322" s="38">
        <v>4.45</v>
      </c>
      <c r="B322" s="39">
        <v>0.1255</v>
      </c>
      <c r="C322" s="6">
        <f t="shared" si="4"/>
        <v>6.0000000000000331E-4</v>
      </c>
    </row>
    <row r="323" spans="1:3" x14ac:dyDescent="0.3">
      <c r="A323" s="38">
        <v>4.46</v>
      </c>
      <c r="B323" s="39">
        <v>0.12620000000000001</v>
      </c>
      <c r="C323" s="6">
        <f t="shared" si="4"/>
        <v>7.0000000000000617E-4</v>
      </c>
    </row>
    <row r="324" spans="1:3" x14ac:dyDescent="0.3">
      <c r="A324" s="38">
        <v>4.47</v>
      </c>
      <c r="B324" s="39">
        <v>0.12690000000000001</v>
      </c>
      <c r="C324" s="6">
        <f t="shared" ref="C324:C349" si="5">B324-B323</f>
        <v>7.0000000000000617E-4</v>
      </c>
    </row>
    <row r="325" spans="1:3" x14ac:dyDescent="0.3">
      <c r="A325" s="38">
        <v>4.4800000000000004</v>
      </c>
      <c r="B325" s="39">
        <v>0.1275</v>
      </c>
      <c r="C325" s="6">
        <f t="shared" si="5"/>
        <v>5.9999999999998943E-4</v>
      </c>
    </row>
    <row r="326" spans="1:3" x14ac:dyDescent="0.3">
      <c r="A326" s="38">
        <v>4.49</v>
      </c>
      <c r="B326" s="39">
        <v>0.12820000000000001</v>
      </c>
      <c r="C326" s="6">
        <f t="shared" si="5"/>
        <v>7.0000000000000617E-4</v>
      </c>
    </row>
    <row r="327" spans="1:3" x14ac:dyDescent="0.3">
      <c r="A327" s="38">
        <v>4.5</v>
      </c>
      <c r="B327" s="39">
        <v>0.1288</v>
      </c>
      <c r="C327" s="6">
        <f t="shared" si="5"/>
        <v>5.9999999999998943E-4</v>
      </c>
    </row>
    <row r="328" spans="1:3" x14ac:dyDescent="0.3">
      <c r="A328" s="38">
        <v>4.51</v>
      </c>
      <c r="B328" s="39">
        <v>0.1295</v>
      </c>
      <c r="C328" s="6">
        <f t="shared" si="5"/>
        <v>7.0000000000000617E-4</v>
      </c>
    </row>
    <row r="329" spans="1:3" x14ac:dyDescent="0.3">
      <c r="A329" s="38">
        <v>4.5199999999999996</v>
      </c>
      <c r="B329" s="39">
        <v>0.13020000000000001</v>
      </c>
      <c r="C329" s="6">
        <f t="shared" si="5"/>
        <v>7.0000000000000617E-4</v>
      </c>
    </row>
    <row r="330" spans="1:3" x14ac:dyDescent="0.3">
      <c r="A330" s="38">
        <v>4.53</v>
      </c>
      <c r="B330" s="39">
        <v>0.1308</v>
      </c>
      <c r="C330" s="6">
        <f t="shared" si="5"/>
        <v>5.9999999999998943E-4</v>
      </c>
    </row>
    <row r="331" spans="1:3" x14ac:dyDescent="0.3">
      <c r="A331" s="38">
        <v>4.54</v>
      </c>
      <c r="B331" s="39">
        <v>0.13150000000000001</v>
      </c>
      <c r="C331" s="6">
        <f t="shared" si="5"/>
        <v>7.0000000000000617E-4</v>
      </c>
    </row>
    <row r="332" spans="1:3" x14ac:dyDescent="0.3">
      <c r="A332" s="38">
        <v>4.55</v>
      </c>
      <c r="B332" s="39">
        <v>0.1321</v>
      </c>
      <c r="C332" s="6">
        <f t="shared" si="5"/>
        <v>5.9999999999998943E-4</v>
      </c>
    </row>
    <row r="333" spans="1:3" x14ac:dyDescent="0.3">
      <c r="A333" s="38">
        <v>4.5599999999999996</v>
      </c>
      <c r="B333" s="39">
        <v>0.1328</v>
      </c>
      <c r="C333" s="6">
        <f t="shared" si="5"/>
        <v>7.0000000000000617E-4</v>
      </c>
    </row>
    <row r="334" spans="1:3" x14ac:dyDescent="0.3">
      <c r="A334" s="38">
        <v>4.57</v>
      </c>
      <c r="B334" s="39">
        <v>0.13350000000000001</v>
      </c>
      <c r="C334" s="6">
        <f t="shared" si="5"/>
        <v>7.0000000000000617E-4</v>
      </c>
    </row>
    <row r="335" spans="1:3" x14ac:dyDescent="0.3">
      <c r="A335" s="38">
        <v>4.58</v>
      </c>
      <c r="B335" s="39">
        <v>0.1341</v>
      </c>
      <c r="C335" s="6">
        <f t="shared" si="5"/>
        <v>5.9999999999998943E-4</v>
      </c>
    </row>
    <row r="336" spans="1:3" x14ac:dyDescent="0.3">
      <c r="A336" s="38">
        <v>4.59</v>
      </c>
      <c r="B336" s="39">
        <v>0.1348</v>
      </c>
      <c r="C336" s="6">
        <f t="shared" si="5"/>
        <v>7.0000000000000617E-4</v>
      </c>
    </row>
    <row r="337" spans="1:3" x14ac:dyDescent="0.3">
      <c r="A337" s="38">
        <v>4.5999999999999996</v>
      </c>
      <c r="B337" s="39">
        <v>0.13539999999999999</v>
      </c>
      <c r="C337" s="6">
        <f t="shared" si="5"/>
        <v>5.9999999999998943E-4</v>
      </c>
    </row>
    <row r="338" spans="1:3" x14ac:dyDescent="0.3">
      <c r="A338" s="38">
        <v>4.6100000000000003</v>
      </c>
      <c r="B338" s="39">
        <v>0.1361</v>
      </c>
      <c r="C338" s="6">
        <f t="shared" si="5"/>
        <v>7.0000000000000617E-4</v>
      </c>
    </row>
    <row r="339" spans="1:3" x14ac:dyDescent="0.3">
      <c r="A339" s="38">
        <v>4.62</v>
      </c>
      <c r="B339" s="39">
        <v>0.1368</v>
      </c>
      <c r="C339" s="6">
        <f t="shared" si="5"/>
        <v>7.0000000000000617E-4</v>
      </c>
    </row>
    <row r="340" spans="1:3" x14ac:dyDescent="0.3">
      <c r="A340" s="38">
        <v>4.63</v>
      </c>
      <c r="B340" s="39">
        <v>0.13739999999999999</v>
      </c>
      <c r="C340" s="6">
        <f t="shared" si="5"/>
        <v>5.9999999999998943E-4</v>
      </c>
    </row>
    <row r="341" spans="1:3" x14ac:dyDescent="0.3">
      <c r="A341" s="38">
        <v>4.6399999999999997</v>
      </c>
      <c r="B341" s="39">
        <v>0.1381</v>
      </c>
      <c r="C341" s="6">
        <f t="shared" si="5"/>
        <v>7.0000000000000617E-4</v>
      </c>
    </row>
    <row r="342" spans="1:3" x14ac:dyDescent="0.3">
      <c r="A342" s="38">
        <v>4.6500000000000004</v>
      </c>
      <c r="B342" s="39">
        <v>0.13869999999999999</v>
      </c>
      <c r="C342" s="6">
        <f t="shared" si="5"/>
        <v>5.9999999999998943E-4</v>
      </c>
    </row>
    <row r="343" spans="1:3" x14ac:dyDescent="0.3">
      <c r="A343" s="38">
        <v>4.66</v>
      </c>
      <c r="B343" s="39">
        <v>0.1394</v>
      </c>
      <c r="C343" s="6">
        <f t="shared" si="5"/>
        <v>7.0000000000000617E-4</v>
      </c>
    </row>
    <row r="344" spans="1:3" x14ac:dyDescent="0.3">
      <c r="A344" s="38">
        <v>4.67</v>
      </c>
      <c r="B344" s="39">
        <v>0.1401</v>
      </c>
      <c r="C344" s="6">
        <f t="shared" si="5"/>
        <v>7.0000000000000617E-4</v>
      </c>
    </row>
    <row r="345" spans="1:3" x14ac:dyDescent="0.3">
      <c r="A345" s="38">
        <v>4.68</v>
      </c>
      <c r="B345" s="39">
        <v>0.14069999999999999</v>
      </c>
      <c r="C345" s="6">
        <f t="shared" si="5"/>
        <v>5.9999999999998943E-4</v>
      </c>
    </row>
    <row r="346" spans="1:3" x14ac:dyDescent="0.3">
      <c r="A346" s="38">
        <v>4.6900000000000004</v>
      </c>
      <c r="B346" s="39">
        <v>0.1414</v>
      </c>
      <c r="C346" s="6">
        <f t="shared" si="5"/>
        <v>7.0000000000000617E-4</v>
      </c>
    </row>
    <row r="347" spans="1:3" x14ac:dyDescent="0.3">
      <c r="A347" s="38">
        <v>4.7</v>
      </c>
      <c r="B347" s="39">
        <v>0.14199999999999999</v>
      </c>
      <c r="C347" s="6">
        <f t="shared" si="5"/>
        <v>5.9999999999998943E-4</v>
      </c>
    </row>
    <row r="348" spans="1:3" x14ac:dyDescent="0.3">
      <c r="A348" s="38">
        <v>4.71</v>
      </c>
      <c r="B348" s="39">
        <v>0.14269999999999999</v>
      </c>
      <c r="C348" s="6">
        <f t="shared" si="5"/>
        <v>7.0000000000000617E-4</v>
      </c>
    </row>
    <row r="349" spans="1:3" x14ac:dyDescent="0.3">
      <c r="A349" s="40">
        <v>4.72</v>
      </c>
      <c r="B349" s="39">
        <v>0.1434</v>
      </c>
      <c r="C349" s="6">
        <f t="shared" si="5"/>
        <v>7.0000000000000617E-4</v>
      </c>
    </row>
    <row r="350" spans="1:3" x14ac:dyDescent="0.3">
      <c r="A350" s="38">
        <v>4.7300000000000004</v>
      </c>
      <c r="B350" s="39">
        <v>0.14410000000000001</v>
      </c>
    </row>
    <row r="351" spans="1:3" x14ac:dyDescent="0.3">
      <c r="A351" s="38">
        <v>4.74</v>
      </c>
      <c r="B351" s="39">
        <v>0.14480000000000001</v>
      </c>
    </row>
    <row r="352" spans="1:3" x14ac:dyDescent="0.3">
      <c r="A352" s="38">
        <v>4.75</v>
      </c>
      <c r="B352" s="39">
        <v>0.14549999999999999</v>
      </c>
    </row>
    <row r="353" spans="1:2" x14ac:dyDescent="0.3">
      <c r="A353" s="38">
        <v>4.76</v>
      </c>
      <c r="B353" s="39">
        <v>0.1462</v>
      </c>
    </row>
    <row r="354" spans="1:2" x14ac:dyDescent="0.3">
      <c r="A354" s="38">
        <v>4.7699999999999996</v>
      </c>
      <c r="B354" s="39">
        <v>0.1469</v>
      </c>
    </row>
    <row r="355" spans="1:2" x14ac:dyDescent="0.3">
      <c r="A355" s="38">
        <v>4.78</v>
      </c>
      <c r="B355" s="39">
        <v>0.14760000000000001</v>
      </c>
    </row>
    <row r="356" spans="1:2" x14ac:dyDescent="0.3">
      <c r="A356" s="38">
        <v>4.79</v>
      </c>
      <c r="B356" s="39">
        <v>0.14829999999999999</v>
      </c>
    </row>
    <row r="357" spans="1:2" x14ac:dyDescent="0.3">
      <c r="A357" s="38">
        <v>4.8</v>
      </c>
      <c r="B357" s="39">
        <v>0.14899999999999999</v>
      </c>
    </row>
    <row r="358" spans="1:2" x14ac:dyDescent="0.3">
      <c r="A358" s="38">
        <v>4.8099999999999996</v>
      </c>
      <c r="B358" s="39">
        <v>0.1497</v>
      </c>
    </row>
    <row r="359" spans="1:2" x14ac:dyDescent="0.3">
      <c r="A359" s="38">
        <v>4.82</v>
      </c>
      <c r="B359" s="39">
        <v>0.15040000000000001</v>
      </c>
    </row>
    <row r="360" spans="1:2" x14ac:dyDescent="0.3">
      <c r="A360" s="38">
        <v>4.83</v>
      </c>
      <c r="B360" s="39">
        <v>0.15110000000000001</v>
      </c>
    </row>
    <row r="361" spans="1:2" x14ac:dyDescent="0.3">
      <c r="A361" s="38">
        <v>4.84</v>
      </c>
      <c r="B361" s="39">
        <v>0.15179999999999999</v>
      </c>
    </row>
    <row r="362" spans="1:2" x14ac:dyDescent="0.3">
      <c r="A362" s="38">
        <v>4.8499999999999996</v>
      </c>
      <c r="B362" s="39">
        <v>0.1525</v>
      </c>
    </row>
    <row r="363" spans="1:2" x14ac:dyDescent="0.3">
      <c r="A363" s="38">
        <v>4.8600000000000003</v>
      </c>
      <c r="B363" s="39">
        <v>0.1532</v>
      </c>
    </row>
    <row r="364" spans="1:2" x14ac:dyDescent="0.3">
      <c r="A364" s="38">
        <v>4.87</v>
      </c>
      <c r="B364" s="39">
        <v>0.15390000000000001</v>
      </c>
    </row>
    <row r="365" spans="1:2" x14ac:dyDescent="0.3">
      <c r="A365" s="38">
        <v>4.88</v>
      </c>
      <c r="B365" s="39">
        <v>0.15459999999999999</v>
      </c>
    </row>
    <row r="366" spans="1:2" x14ac:dyDescent="0.3">
      <c r="A366" s="38">
        <v>4.8899999999999997</v>
      </c>
      <c r="B366" s="39">
        <v>0.15529999999999999</v>
      </c>
    </row>
    <row r="367" spans="1:2" x14ac:dyDescent="0.3">
      <c r="A367" s="38">
        <v>4.9000000000000004</v>
      </c>
      <c r="B367" s="39">
        <v>0.156</v>
      </c>
    </row>
    <row r="368" spans="1:2" x14ac:dyDescent="0.3">
      <c r="A368" s="38">
        <v>4.91</v>
      </c>
      <c r="B368" s="39">
        <v>0.15670000000000001</v>
      </c>
    </row>
    <row r="369" spans="1:2" x14ac:dyDescent="0.3">
      <c r="A369" s="38">
        <v>4.92</v>
      </c>
      <c r="B369" s="39">
        <v>0.15740000000000001</v>
      </c>
    </row>
    <row r="370" spans="1:2" x14ac:dyDescent="0.3">
      <c r="A370" s="38">
        <v>4.93</v>
      </c>
      <c r="B370" s="39">
        <v>0.15809999999999999</v>
      </c>
    </row>
    <row r="371" spans="1:2" x14ac:dyDescent="0.3">
      <c r="A371" s="38">
        <v>4.9400000000000004</v>
      </c>
      <c r="B371" s="39">
        <v>0.1588</v>
      </c>
    </row>
    <row r="372" spans="1:2" x14ac:dyDescent="0.3">
      <c r="A372" s="38">
        <v>4.9499999999999904</v>
      </c>
      <c r="B372" s="39">
        <v>0.1595</v>
      </c>
    </row>
    <row r="373" spans="1:2" x14ac:dyDescent="0.3">
      <c r="A373" s="38">
        <v>4.96</v>
      </c>
      <c r="B373" s="39">
        <v>0.16020000000000001</v>
      </c>
    </row>
    <row r="374" spans="1:2" x14ac:dyDescent="0.3">
      <c r="A374" s="38">
        <v>4.97</v>
      </c>
      <c r="B374" s="39">
        <v>0.16089999999999999</v>
      </c>
    </row>
    <row r="375" spans="1:2" x14ac:dyDescent="0.3">
      <c r="A375" s="38">
        <v>4.9800000000000004</v>
      </c>
      <c r="B375" s="39">
        <v>0.16159999999999999</v>
      </c>
    </row>
    <row r="376" spans="1:2" x14ac:dyDescent="0.3">
      <c r="A376" s="38">
        <v>4.99</v>
      </c>
      <c r="B376" s="39">
        <v>0.1623</v>
      </c>
    </row>
    <row r="377" spans="1:2" x14ac:dyDescent="0.3">
      <c r="A377" s="38">
        <v>5</v>
      </c>
      <c r="B377" s="39">
        <v>0.16300000000000001</v>
      </c>
    </row>
    <row r="378" spans="1:2" x14ac:dyDescent="0.3">
      <c r="A378" s="38">
        <v>5.01</v>
      </c>
      <c r="B378" s="39">
        <v>0.16370000000000001</v>
      </c>
    </row>
    <row r="379" spans="1:2" x14ac:dyDescent="0.3">
      <c r="A379" s="38">
        <v>5.0199999999999996</v>
      </c>
      <c r="B379" s="39">
        <v>0.16439999999999999</v>
      </c>
    </row>
    <row r="380" spans="1:2" x14ac:dyDescent="0.3">
      <c r="A380" s="38">
        <v>5.03</v>
      </c>
      <c r="B380" s="39">
        <v>0.1651</v>
      </c>
    </row>
    <row r="381" spans="1:2" x14ac:dyDescent="0.3">
      <c r="A381" s="38">
        <v>5.04</v>
      </c>
      <c r="B381" s="39">
        <v>0.1658</v>
      </c>
    </row>
    <row r="382" spans="1:2" x14ac:dyDescent="0.3">
      <c r="A382" s="38">
        <v>5.05</v>
      </c>
      <c r="B382" s="39">
        <v>0.16650000000000001</v>
      </c>
    </row>
    <row r="383" spans="1:2" x14ac:dyDescent="0.3">
      <c r="A383" s="38">
        <v>5.0599999999999996</v>
      </c>
      <c r="B383" s="39">
        <v>0.16719999999999999</v>
      </c>
    </row>
    <row r="384" spans="1:2" x14ac:dyDescent="0.3">
      <c r="A384" s="38">
        <v>5.07</v>
      </c>
      <c r="B384" s="39">
        <v>0.16789999999999999</v>
      </c>
    </row>
    <row r="385" spans="1:2" x14ac:dyDescent="0.3">
      <c r="A385" s="38">
        <v>5.08</v>
      </c>
      <c r="B385" s="39">
        <v>0.1686</v>
      </c>
    </row>
    <row r="386" spans="1:2" x14ac:dyDescent="0.3">
      <c r="A386" s="38">
        <v>5.09</v>
      </c>
      <c r="B386" s="39">
        <v>0.16930000000000001</v>
      </c>
    </row>
    <row r="387" spans="1:2" x14ac:dyDescent="0.3">
      <c r="A387" s="38">
        <v>5.0999999999999996</v>
      </c>
      <c r="B387" s="39">
        <v>0.17</v>
      </c>
    </row>
    <row r="388" spans="1:2" x14ac:dyDescent="0.3">
      <c r="A388" s="38">
        <v>5.1100000000000003</v>
      </c>
      <c r="B388" s="39">
        <v>0.17069999999999999</v>
      </c>
    </row>
    <row r="389" spans="1:2" x14ac:dyDescent="0.3">
      <c r="A389" s="38">
        <v>5.12</v>
      </c>
      <c r="B389" s="39">
        <v>0.1714</v>
      </c>
    </row>
    <row r="390" spans="1:2" x14ac:dyDescent="0.3">
      <c r="A390" s="38">
        <v>5.13</v>
      </c>
      <c r="B390" s="39">
        <v>0.1721</v>
      </c>
    </row>
    <row r="391" spans="1:2" x14ac:dyDescent="0.3">
      <c r="A391" s="38">
        <v>5.14</v>
      </c>
      <c r="B391" s="39">
        <v>0.17280000000000001</v>
      </c>
    </row>
    <row r="392" spans="1:2" x14ac:dyDescent="0.3">
      <c r="A392" s="38">
        <v>5.15</v>
      </c>
      <c r="B392" s="39">
        <v>0.17349999999999999</v>
      </c>
    </row>
    <row r="393" spans="1:2" x14ac:dyDescent="0.3">
      <c r="A393" s="38">
        <v>5.16</v>
      </c>
      <c r="B393" s="39">
        <v>0.17419999999999999</v>
      </c>
    </row>
    <row r="394" spans="1:2" x14ac:dyDescent="0.3">
      <c r="A394" s="38">
        <v>5.17</v>
      </c>
      <c r="B394" s="39">
        <v>0.1749</v>
      </c>
    </row>
    <row r="395" spans="1:2" x14ac:dyDescent="0.3">
      <c r="A395" s="38">
        <v>5.18</v>
      </c>
      <c r="B395" s="39">
        <v>0.17560000000000001</v>
      </c>
    </row>
    <row r="396" spans="1:2" x14ac:dyDescent="0.3">
      <c r="A396" s="38">
        <v>5.19</v>
      </c>
      <c r="B396" s="39">
        <v>0.17630000000000001</v>
      </c>
    </row>
    <row r="397" spans="1:2" x14ac:dyDescent="0.3">
      <c r="A397" s="38">
        <v>5.2</v>
      </c>
      <c r="B397" s="39">
        <v>0.17699999999999999</v>
      </c>
    </row>
    <row r="398" spans="1:2" x14ac:dyDescent="0.3">
      <c r="A398" s="38">
        <v>5.21</v>
      </c>
      <c r="B398" s="39">
        <v>0.1777</v>
      </c>
    </row>
    <row r="399" spans="1:2" x14ac:dyDescent="0.3">
      <c r="A399" s="38">
        <v>5.22</v>
      </c>
      <c r="B399" s="39">
        <v>0.1784</v>
      </c>
    </row>
    <row r="400" spans="1:2" x14ac:dyDescent="0.3">
      <c r="A400" s="38">
        <v>5.23</v>
      </c>
      <c r="B400" s="39">
        <v>0.17910000000000001</v>
      </c>
    </row>
    <row r="401" spans="1:3" x14ac:dyDescent="0.3">
      <c r="A401" s="38">
        <v>5.24</v>
      </c>
      <c r="B401" s="39">
        <v>0.17979999999999999</v>
      </c>
    </row>
    <row r="402" spans="1:3" x14ac:dyDescent="0.3">
      <c r="A402" s="38">
        <v>5.25</v>
      </c>
      <c r="B402" s="39">
        <v>0.18049999999999999</v>
      </c>
    </row>
    <row r="403" spans="1:3" x14ac:dyDescent="0.3">
      <c r="A403" s="38">
        <v>5.26</v>
      </c>
      <c r="B403" s="39">
        <v>0.1812</v>
      </c>
    </row>
    <row r="404" spans="1:3" x14ac:dyDescent="0.3">
      <c r="A404" s="38">
        <v>5.27</v>
      </c>
      <c r="B404" s="39">
        <v>0.18190000000000001</v>
      </c>
    </row>
    <row r="405" spans="1:3" x14ac:dyDescent="0.3">
      <c r="A405" s="38">
        <v>5.28</v>
      </c>
      <c r="B405" s="39">
        <v>0.18260000000000001</v>
      </c>
    </row>
    <row r="406" spans="1:3" x14ac:dyDescent="0.3">
      <c r="A406" s="38">
        <v>5.29</v>
      </c>
      <c r="B406" s="39">
        <v>0.18329999999999999</v>
      </c>
    </row>
    <row r="407" spans="1:3" x14ac:dyDescent="0.3">
      <c r="A407" s="38">
        <v>5.3</v>
      </c>
      <c r="B407" s="39">
        <v>0.184</v>
      </c>
    </row>
    <row r="408" spans="1:3" x14ac:dyDescent="0.3">
      <c r="A408" s="38">
        <v>5.31</v>
      </c>
      <c r="B408" s="39">
        <v>0.1847</v>
      </c>
    </row>
    <row r="409" spans="1:3" x14ac:dyDescent="0.3">
      <c r="A409" s="38">
        <v>5.32</v>
      </c>
      <c r="B409" s="39">
        <v>0.18540000000000001</v>
      </c>
    </row>
    <row r="410" spans="1:3" x14ac:dyDescent="0.3">
      <c r="A410" s="38">
        <v>5.33</v>
      </c>
      <c r="B410" s="39">
        <v>0.18609999999999999</v>
      </c>
    </row>
    <row r="411" spans="1:3" x14ac:dyDescent="0.3">
      <c r="A411" s="38">
        <v>5.34</v>
      </c>
      <c r="B411" s="34">
        <v>0.18679999999999999</v>
      </c>
      <c r="C411" s="6"/>
    </row>
    <row r="412" spans="1:3" x14ac:dyDescent="0.3">
      <c r="A412" s="38">
        <v>5.35</v>
      </c>
      <c r="B412" s="34">
        <v>0.1875</v>
      </c>
      <c r="C412" s="6"/>
    </row>
    <row r="413" spans="1:3" x14ac:dyDescent="0.3">
      <c r="A413" s="38">
        <v>5.36</v>
      </c>
      <c r="B413" s="34">
        <v>0.18820000000000001</v>
      </c>
      <c r="C413" s="6"/>
    </row>
    <row r="414" spans="1:3" x14ac:dyDescent="0.3">
      <c r="A414" s="38">
        <v>5.37</v>
      </c>
      <c r="B414" s="34">
        <v>0.18890000000000001</v>
      </c>
      <c r="C414" s="6"/>
    </row>
    <row r="415" spans="1:3" x14ac:dyDescent="0.3">
      <c r="A415" s="38">
        <v>5.38</v>
      </c>
      <c r="B415" s="34">
        <v>0.18960000000000002</v>
      </c>
      <c r="C415" s="6"/>
    </row>
    <row r="416" spans="1:3" x14ac:dyDescent="0.3">
      <c r="A416" s="38">
        <v>5.3900000000000103</v>
      </c>
      <c r="B416" s="34">
        <v>0.19030000000000002</v>
      </c>
      <c r="C416" s="6"/>
    </row>
    <row r="417" spans="1:3" x14ac:dyDescent="0.3">
      <c r="A417" s="38">
        <v>5.4000000000000101</v>
      </c>
      <c r="B417" s="34">
        <v>0.19100000000000003</v>
      </c>
      <c r="C417" s="6"/>
    </row>
    <row r="418" spans="1:3" x14ac:dyDescent="0.3">
      <c r="A418" s="38">
        <v>5.4100000000000099</v>
      </c>
      <c r="B418" s="34">
        <v>0.19170000000000004</v>
      </c>
      <c r="C418" s="6"/>
    </row>
    <row r="419" spans="1:3" x14ac:dyDescent="0.3">
      <c r="A419" s="38">
        <v>5.4200000000000097</v>
      </c>
      <c r="B419" s="34">
        <v>0.19240000000000004</v>
      </c>
      <c r="C419" s="6"/>
    </row>
    <row r="420" spans="1:3" x14ac:dyDescent="0.3">
      <c r="A420" s="38">
        <v>5.4300000000000104</v>
      </c>
      <c r="B420" s="34">
        <v>0.19310000000000005</v>
      </c>
      <c r="C420" s="6"/>
    </row>
    <row r="421" spans="1:3" x14ac:dyDescent="0.3">
      <c r="A421" s="38">
        <v>5.4400000000000102</v>
      </c>
      <c r="B421" s="34">
        <v>0.19380000000000006</v>
      </c>
      <c r="C421" s="6"/>
    </row>
    <row r="422" spans="1:3" x14ac:dyDescent="0.3">
      <c r="A422" s="38">
        <v>5.4500000000000099</v>
      </c>
      <c r="B422" s="34">
        <v>0.19450000000000006</v>
      </c>
      <c r="C422" s="6"/>
    </row>
    <row r="423" spans="1:3" x14ac:dyDescent="0.3">
      <c r="A423" s="38">
        <v>5.4600000000000097</v>
      </c>
      <c r="B423" s="34">
        <v>0.19520000000000007</v>
      </c>
      <c r="C423" s="6"/>
    </row>
    <row r="424" spans="1:3" x14ac:dyDescent="0.3">
      <c r="A424" s="38">
        <v>5.4700000000000104</v>
      </c>
      <c r="B424" s="34">
        <v>0.19590000000000007</v>
      </c>
      <c r="C424" s="6"/>
    </row>
    <row r="425" spans="1:3" x14ac:dyDescent="0.3">
      <c r="A425" s="38">
        <v>5.4800000000000102</v>
      </c>
      <c r="B425" s="34">
        <v>0.19660000000000008</v>
      </c>
      <c r="C425" s="6"/>
    </row>
    <row r="426" spans="1:3" x14ac:dyDescent="0.3">
      <c r="A426" s="38">
        <v>5.49000000000001</v>
      </c>
      <c r="B426" s="34">
        <v>0.19730000000000009</v>
      </c>
      <c r="C426" s="6"/>
    </row>
    <row r="427" spans="1:3" x14ac:dyDescent="0.3">
      <c r="A427" s="38">
        <v>5.5000000000000098</v>
      </c>
      <c r="B427" s="34">
        <v>0.19800000000000009</v>
      </c>
      <c r="C427" s="6"/>
    </row>
    <row r="428" spans="1:3" x14ac:dyDescent="0.3">
      <c r="A428" s="38">
        <v>5.5100000000000096</v>
      </c>
      <c r="B428" s="34">
        <v>0.1987000000000001</v>
      </c>
      <c r="C428" s="6"/>
    </row>
    <row r="429" spans="1:3" x14ac:dyDescent="0.3">
      <c r="A429" s="38">
        <v>5.5200000000000102</v>
      </c>
      <c r="B429" s="34">
        <v>0.1994000000000001</v>
      </c>
      <c r="C429" s="6"/>
    </row>
    <row r="430" spans="1:3" x14ac:dyDescent="0.3">
      <c r="A430" s="38">
        <v>5.53000000000001</v>
      </c>
      <c r="B430" s="34">
        <v>0.20010000000000011</v>
      </c>
      <c r="C430" s="6"/>
    </row>
    <row r="431" spans="1:3" x14ac:dyDescent="0.3">
      <c r="A431" s="38">
        <v>5.5400000000000196</v>
      </c>
      <c r="B431" s="34">
        <v>0.20080000000000012</v>
      </c>
      <c r="C431" s="6"/>
    </row>
    <row r="432" spans="1:3" x14ac:dyDescent="0.3">
      <c r="A432" s="38">
        <v>5.5500000000000203</v>
      </c>
      <c r="B432" s="34">
        <v>0.20150000000000012</v>
      </c>
      <c r="C432" s="6"/>
    </row>
    <row r="433" spans="1:3" x14ac:dyDescent="0.3">
      <c r="A433" s="38">
        <v>5.56000000000002</v>
      </c>
      <c r="B433" s="34">
        <v>0.20220000000000013</v>
      </c>
      <c r="C433" s="6"/>
    </row>
    <row r="434" spans="1:3" x14ac:dyDescent="0.3">
      <c r="A434" s="38">
        <v>5.5700000000000198</v>
      </c>
      <c r="B434" s="34">
        <v>0.20290000000000014</v>
      </c>
      <c r="C434" s="6"/>
    </row>
    <row r="435" spans="1:3" x14ac:dyDescent="0.3">
      <c r="A435" s="38">
        <v>5.5800000000000196</v>
      </c>
      <c r="B435" s="34">
        <v>0.20360000000000014</v>
      </c>
      <c r="C435" s="6"/>
    </row>
    <row r="436" spans="1:3" x14ac:dyDescent="0.3">
      <c r="A436" s="38">
        <v>5.5900000000000203</v>
      </c>
      <c r="B436" s="34">
        <v>0.20430000000000015</v>
      </c>
      <c r="C436" s="6"/>
    </row>
    <row r="437" spans="1:3" x14ac:dyDescent="0.3">
      <c r="A437" s="38">
        <v>5.6000000000000201</v>
      </c>
      <c r="B437" s="34">
        <v>0.20500000000000015</v>
      </c>
      <c r="C437" s="6"/>
    </row>
    <row r="438" spans="1:3" x14ac:dyDescent="0.3">
      <c r="A438" s="38">
        <v>5.6100000000000199</v>
      </c>
      <c r="B438" s="34">
        <v>0.20570000000000016</v>
      </c>
      <c r="C438" s="6"/>
    </row>
    <row r="439" spans="1:3" x14ac:dyDescent="0.3">
      <c r="A439" s="38">
        <v>5.6200000000000196</v>
      </c>
      <c r="B439" s="34">
        <v>0.20640000000000017</v>
      </c>
      <c r="C439" s="6"/>
    </row>
    <row r="440" spans="1:3" x14ac:dyDescent="0.3">
      <c r="A440" s="38">
        <v>5.6300000000000203</v>
      </c>
      <c r="B440" s="34">
        <v>0.20710000000000017</v>
      </c>
      <c r="C440" s="6"/>
    </row>
    <row r="441" spans="1:3" x14ac:dyDescent="0.3">
      <c r="A441" s="38">
        <v>5.6400000000000201</v>
      </c>
      <c r="B441" s="34">
        <v>0.20780000000000018</v>
      </c>
      <c r="C441" s="6"/>
    </row>
    <row r="442" spans="1:3" x14ac:dyDescent="0.3">
      <c r="A442" s="38">
        <v>5.6500000000000199</v>
      </c>
      <c r="B442" s="34">
        <v>0.20850000000000019</v>
      </c>
      <c r="C442" s="6"/>
    </row>
    <row r="443" spans="1:3" x14ac:dyDescent="0.3">
      <c r="A443" s="38">
        <v>5.6600000000000197</v>
      </c>
      <c r="B443" s="34">
        <v>0.20920000000000019</v>
      </c>
      <c r="C443" s="6"/>
    </row>
    <row r="444" spans="1:3" x14ac:dyDescent="0.3">
      <c r="A444" s="38">
        <v>5.6700000000000204</v>
      </c>
      <c r="B444" s="34">
        <v>0.2099000000000002</v>
      </c>
      <c r="C444" s="6"/>
    </row>
    <row r="445" spans="1:3" x14ac:dyDescent="0.3">
      <c r="A445" s="38">
        <v>5.6800000000000201</v>
      </c>
      <c r="B445" s="34">
        <v>0.2106000000000002</v>
      </c>
      <c r="C445" s="6"/>
    </row>
    <row r="446" spans="1:3" x14ac:dyDescent="0.3">
      <c r="A446" s="38">
        <v>5.6900000000000297</v>
      </c>
      <c r="B446" s="34">
        <v>0.21130000000000021</v>
      </c>
      <c r="C446" s="6"/>
    </row>
    <row r="447" spans="1:3" x14ac:dyDescent="0.3">
      <c r="A447" s="38">
        <v>5.7000000000000304</v>
      </c>
      <c r="B447" s="34">
        <v>0.21200000000000022</v>
      </c>
      <c r="C447" s="6"/>
    </row>
    <row r="448" spans="1:3" x14ac:dyDescent="0.3">
      <c r="A448" s="38">
        <v>5.7100000000000302</v>
      </c>
      <c r="B448" s="34">
        <v>0.21270000000000022</v>
      </c>
      <c r="C448" s="6"/>
    </row>
    <row r="449" spans="1:3" x14ac:dyDescent="0.3">
      <c r="A449" s="38">
        <v>5.7200000000000299</v>
      </c>
      <c r="B449" s="34">
        <v>0.21340000000000023</v>
      </c>
      <c r="C449" s="6"/>
    </row>
    <row r="450" spans="1:3" x14ac:dyDescent="0.3">
      <c r="A450" s="38">
        <v>5.7300000000000297</v>
      </c>
      <c r="B450" s="34">
        <v>0.21410000000000023</v>
      </c>
      <c r="C450" s="6"/>
    </row>
    <row r="451" spans="1:3" x14ac:dyDescent="0.3">
      <c r="A451" s="38">
        <v>5.7400000000000304</v>
      </c>
      <c r="B451" s="34">
        <v>0.21480000000000024</v>
      </c>
      <c r="C451" s="6"/>
    </row>
    <row r="452" spans="1:3" x14ac:dyDescent="0.3">
      <c r="A452" s="38">
        <v>5.7500000000000302</v>
      </c>
      <c r="B452" s="34">
        <v>0.21550000000000025</v>
      </c>
      <c r="C452" s="6"/>
    </row>
    <row r="453" spans="1:3" x14ac:dyDescent="0.3">
      <c r="A453" s="38">
        <v>5.76000000000003</v>
      </c>
      <c r="B453" s="34">
        <v>0.21620000000000025</v>
      </c>
      <c r="C453" s="6"/>
    </row>
    <row r="454" spans="1:3" x14ac:dyDescent="0.3">
      <c r="A454" s="38">
        <v>5.7700000000000298</v>
      </c>
      <c r="B454" s="34">
        <v>0.21690000000000026</v>
      </c>
      <c r="C454" s="6"/>
    </row>
    <row r="455" spans="1:3" x14ac:dyDescent="0.3">
      <c r="A455" s="38">
        <v>5.7800000000000296</v>
      </c>
      <c r="B455" s="34">
        <v>0.21760000000000027</v>
      </c>
      <c r="C455" s="6"/>
    </row>
    <row r="456" spans="1:3" x14ac:dyDescent="0.3">
      <c r="A456" s="38">
        <v>5.7900000000000302</v>
      </c>
      <c r="B456" s="34">
        <v>0.21830000000000027</v>
      </c>
      <c r="C456" s="6"/>
    </row>
    <row r="457" spans="1:3" x14ac:dyDescent="0.3">
      <c r="A457" s="38">
        <v>5.80000000000003</v>
      </c>
      <c r="B457" s="34">
        <v>0.21900000000000028</v>
      </c>
      <c r="C457" s="6"/>
    </row>
    <row r="458" spans="1:3" x14ac:dyDescent="0.3">
      <c r="A458" s="38">
        <v>5.8100000000000298</v>
      </c>
      <c r="B458" s="34">
        <v>0.21970000000000028</v>
      </c>
      <c r="C458" s="6"/>
    </row>
    <row r="459" spans="1:3" x14ac:dyDescent="0.3">
      <c r="A459" s="38">
        <v>5.8200000000000296</v>
      </c>
      <c r="B459" s="34">
        <v>0.22040000000000029</v>
      </c>
      <c r="C459" s="6"/>
    </row>
    <row r="460" spans="1:3" x14ac:dyDescent="0.3">
      <c r="A460" s="38">
        <v>5.8300000000000303</v>
      </c>
      <c r="B460" s="34">
        <v>0.2211000000000003</v>
      </c>
      <c r="C460" s="6"/>
    </row>
    <row r="461" spans="1:3" x14ac:dyDescent="0.3">
      <c r="A461" s="38">
        <v>5.8400000000000398</v>
      </c>
      <c r="B461" s="34">
        <v>0.2218000000000003</v>
      </c>
      <c r="C461" s="6"/>
    </row>
    <row r="462" spans="1:3" x14ac:dyDescent="0.3">
      <c r="A462" s="38">
        <v>5.8500000000000396</v>
      </c>
      <c r="B462" s="34">
        <v>0.22250000000000031</v>
      </c>
      <c r="C462" s="6"/>
    </row>
    <row r="463" spans="1:3" x14ac:dyDescent="0.3">
      <c r="A463" s="38">
        <v>5.8600000000000403</v>
      </c>
      <c r="B463" s="34">
        <v>0.22320000000000031</v>
      </c>
      <c r="C463" s="6"/>
    </row>
    <row r="464" spans="1:3" x14ac:dyDescent="0.3">
      <c r="A464" s="38">
        <v>5.8700000000000401</v>
      </c>
      <c r="B464" s="34">
        <v>0.22390000000000032</v>
      </c>
      <c r="C464" s="6"/>
    </row>
    <row r="465" spans="1:3" x14ac:dyDescent="0.3">
      <c r="A465" s="38">
        <v>5.8800000000000399</v>
      </c>
      <c r="B465" s="34">
        <v>0.22460000000000033</v>
      </c>
      <c r="C465" s="6"/>
    </row>
    <row r="466" spans="1:3" x14ac:dyDescent="0.3">
      <c r="A466" s="38">
        <v>5.8900000000000396</v>
      </c>
      <c r="B466" s="34">
        <v>0.22530000000000033</v>
      </c>
      <c r="C466" s="6"/>
    </row>
    <row r="467" spans="1:3" x14ac:dyDescent="0.3">
      <c r="A467" s="38">
        <v>5.9000000000000403</v>
      </c>
      <c r="B467" s="34">
        <v>0.22600000000000034</v>
      </c>
      <c r="C467" s="6"/>
    </row>
    <row r="468" spans="1:3" x14ac:dyDescent="0.3">
      <c r="A468" s="38">
        <v>5.9100000000000401</v>
      </c>
      <c r="B468" s="34">
        <v>0.22670000000000035</v>
      </c>
      <c r="C468" s="6"/>
    </row>
    <row r="469" spans="1:3" x14ac:dyDescent="0.3">
      <c r="A469" s="38">
        <v>5.9200000000000399</v>
      </c>
      <c r="B469" s="34">
        <v>0.22740000000000035</v>
      </c>
      <c r="C469" s="6"/>
    </row>
    <row r="470" spans="1:3" x14ac:dyDescent="0.3">
      <c r="A470" s="38">
        <v>5.9300000000000397</v>
      </c>
      <c r="B470" s="34">
        <v>0.22810000000000036</v>
      </c>
      <c r="C470" s="6"/>
    </row>
    <row r="471" spans="1:3" x14ac:dyDescent="0.3">
      <c r="A471" s="38">
        <v>5.9400000000000404</v>
      </c>
      <c r="B471" s="34">
        <v>0.22880000000000036</v>
      </c>
      <c r="C471" s="6"/>
    </row>
    <row r="472" spans="1:3" x14ac:dyDescent="0.3">
      <c r="A472" s="38">
        <v>5.9500000000000401</v>
      </c>
      <c r="B472" s="34">
        <v>0.22950000000000037</v>
      </c>
      <c r="C472" s="6"/>
    </row>
    <row r="473" spans="1:3" x14ac:dyDescent="0.3">
      <c r="A473" s="38">
        <v>5.9600000000000399</v>
      </c>
      <c r="B473" s="34">
        <v>0.23020000000000038</v>
      </c>
      <c r="C473" s="6"/>
    </row>
    <row r="474" spans="1:3" x14ac:dyDescent="0.3">
      <c r="A474" s="38">
        <v>5.9700000000000504</v>
      </c>
      <c r="B474" s="34">
        <v>0.23090000000000038</v>
      </c>
      <c r="C474" s="6"/>
    </row>
    <row r="475" spans="1:3" x14ac:dyDescent="0.3">
      <c r="A475" s="38">
        <v>5.9800000000000404</v>
      </c>
      <c r="B475" s="34">
        <v>0.23160000000000039</v>
      </c>
      <c r="C475" s="6"/>
    </row>
    <row r="476" spans="1:3" x14ac:dyDescent="0.3">
      <c r="A476" s="38">
        <v>5.99000000000005</v>
      </c>
      <c r="B476" s="34">
        <v>0.2323000000000004</v>
      </c>
      <c r="C476" s="6"/>
    </row>
    <row r="477" spans="1:3" x14ac:dyDescent="0.3">
      <c r="A477" s="38">
        <v>6.0000000000000497</v>
      </c>
      <c r="B477" s="34">
        <v>0.2330000000000004</v>
      </c>
      <c r="C477" s="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3B0BA-F25E-4EE0-99B0-A5080565AA5F}">
  <dimension ref="A1:G92"/>
  <sheetViews>
    <sheetView topLeftCell="A67" workbookViewId="0">
      <selection activeCell="O98" sqref="O98"/>
    </sheetView>
  </sheetViews>
  <sheetFormatPr defaultRowHeight="14.4" x14ac:dyDescent="0.3"/>
  <cols>
    <col min="1" max="1" width="10.44140625" customWidth="1"/>
    <col min="2" max="2" width="28.33203125" customWidth="1"/>
    <col min="3" max="3" width="27.44140625" style="6" customWidth="1"/>
    <col min="4" max="4" width="27.44140625" customWidth="1"/>
  </cols>
  <sheetData>
    <row r="1" spans="1:7" x14ac:dyDescent="0.3">
      <c r="A1" t="s">
        <v>0</v>
      </c>
      <c r="B1" t="s">
        <v>24</v>
      </c>
      <c r="C1" s="6" t="s">
        <v>25</v>
      </c>
      <c r="D1" t="s">
        <v>21</v>
      </c>
      <c r="E1" t="s">
        <v>26</v>
      </c>
    </row>
    <row r="2" spans="1:7" x14ac:dyDescent="0.3">
      <c r="A2" s="3">
        <v>43466</v>
      </c>
      <c r="B2" s="7">
        <v>2.99</v>
      </c>
      <c r="C2" s="6">
        <f>VLOOKUP(B2,FSC!$A$2:$B$450,2,0)</f>
        <v>2.9100000000000001E-2</v>
      </c>
      <c r="D2" s="2">
        <f t="shared" ref="D2:D37" si="0">B2*(1+C2)</f>
        <v>3.0770089999999999</v>
      </c>
    </row>
    <row r="3" spans="1:7" x14ac:dyDescent="0.3">
      <c r="A3" s="3">
        <v>43497</v>
      </c>
      <c r="B3" s="7">
        <v>2.94</v>
      </c>
      <c r="C3" s="6">
        <f>VLOOKUP(B3,FSC!$A$2:$B$450,2,0)</f>
        <v>2.58E-2</v>
      </c>
      <c r="D3" s="2">
        <f t="shared" si="0"/>
        <v>3.0158520000000002</v>
      </c>
      <c r="F3" s="8"/>
      <c r="G3" t="s">
        <v>27</v>
      </c>
    </row>
    <row r="4" spans="1:7" x14ac:dyDescent="0.3">
      <c r="A4" s="3">
        <v>43525</v>
      </c>
      <c r="B4" s="7">
        <v>2.87</v>
      </c>
      <c r="C4" s="6">
        <f>VLOOKUP(B4,FSC!$A$2:$B$450,2,0)</f>
        <v>2.1100000000000001E-2</v>
      </c>
      <c r="D4" s="2">
        <f t="shared" si="0"/>
        <v>2.9305569999999999</v>
      </c>
    </row>
    <row r="5" spans="1:7" x14ac:dyDescent="0.3">
      <c r="A5" s="3">
        <v>43556</v>
      </c>
      <c r="B5" s="7">
        <v>2.87</v>
      </c>
      <c r="C5" s="6">
        <f>VLOOKUP(B5,FSC!$A$2:$B$450,2,0)</f>
        <v>2.1100000000000001E-2</v>
      </c>
      <c r="D5" s="2">
        <f t="shared" si="0"/>
        <v>2.9305569999999999</v>
      </c>
    </row>
    <row r="6" spans="1:7" x14ac:dyDescent="0.3">
      <c r="A6" s="3">
        <v>43586</v>
      </c>
      <c r="B6" s="7">
        <v>2.88</v>
      </c>
      <c r="C6" s="6">
        <f>VLOOKUP(B6,FSC!$A$2:$B$450,2,0)</f>
        <v>2.18E-2</v>
      </c>
      <c r="D6" s="2">
        <f t="shared" si="0"/>
        <v>2.9427840000000001</v>
      </c>
    </row>
    <row r="7" spans="1:7" x14ac:dyDescent="0.3">
      <c r="A7" s="3">
        <v>43617</v>
      </c>
      <c r="B7" s="7">
        <v>2.91</v>
      </c>
      <c r="C7" s="6">
        <f>VLOOKUP(B7,FSC!$A$2:$B$450,2,0)</f>
        <v>2.3800000000000002E-2</v>
      </c>
      <c r="D7" s="2">
        <f t="shared" si="0"/>
        <v>2.9792580000000002</v>
      </c>
    </row>
    <row r="8" spans="1:7" x14ac:dyDescent="0.3">
      <c r="A8" s="3">
        <v>43647</v>
      </c>
      <c r="B8" s="7">
        <v>2.94</v>
      </c>
      <c r="C8" s="6">
        <f>VLOOKUP(B8,FSC!$A$2:$B$450,2,0)</f>
        <v>2.58E-2</v>
      </c>
      <c r="D8" s="2">
        <f t="shared" si="0"/>
        <v>3.0158520000000002</v>
      </c>
    </row>
    <row r="9" spans="1:7" x14ac:dyDescent="0.3">
      <c r="A9" s="3">
        <v>43678</v>
      </c>
      <c r="B9" s="7">
        <v>2.91</v>
      </c>
      <c r="C9" s="6">
        <f>VLOOKUP(B9,FSC!$A$2:$B$450,2,0)</f>
        <v>2.3800000000000002E-2</v>
      </c>
      <c r="D9" s="2">
        <f t="shared" si="0"/>
        <v>2.9792580000000002</v>
      </c>
    </row>
    <row r="10" spans="1:7" x14ac:dyDescent="0.3">
      <c r="A10" s="3">
        <v>43709</v>
      </c>
      <c r="B10" s="7">
        <v>2.9</v>
      </c>
      <c r="C10" s="6">
        <f>VLOOKUP(B10,FSC!$A$2:$B$450,2,0)</f>
        <v>2.3099999999999999E-2</v>
      </c>
      <c r="D10" s="2">
        <f t="shared" si="0"/>
        <v>2.9669899999999996</v>
      </c>
    </row>
    <row r="11" spans="1:7" x14ac:dyDescent="0.3">
      <c r="A11" s="3">
        <v>43739</v>
      </c>
      <c r="B11" s="7">
        <v>2.88</v>
      </c>
      <c r="C11" s="6">
        <f>VLOOKUP(B11,FSC!$A$2:$B$450,2,0)</f>
        <v>2.18E-2</v>
      </c>
      <c r="D11" s="2">
        <f t="shared" si="0"/>
        <v>2.9427840000000001</v>
      </c>
    </row>
    <row r="12" spans="1:7" x14ac:dyDescent="0.3">
      <c r="A12" s="3">
        <v>43770</v>
      </c>
      <c r="B12" s="7">
        <v>2.89</v>
      </c>
      <c r="C12" s="6">
        <f>VLOOKUP(B12,FSC!$A$2:$B$450,2,0)</f>
        <v>2.24E-2</v>
      </c>
      <c r="D12" s="2">
        <f t="shared" si="0"/>
        <v>2.954736</v>
      </c>
    </row>
    <row r="13" spans="1:7" x14ac:dyDescent="0.3">
      <c r="A13" s="3">
        <v>43800</v>
      </c>
      <c r="B13" s="7">
        <v>2.92</v>
      </c>
      <c r="C13" s="6">
        <f>VLOOKUP(B13,FSC!$A$2:$B$450,2,0)</f>
        <v>2.4400000000000002E-2</v>
      </c>
      <c r="D13" s="2">
        <f t="shared" si="0"/>
        <v>2.9912479999999997</v>
      </c>
    </row>
    <row r="14" spans="1:7" x14ac:dyDescent="0.3">
      <c r="A14" s="3">
        <v>43831</v>
      </c>
      <c r="B14" s="7">
        <v>2.96</v>
      </c>
      <c r="C14" s="6">
        <f>VLOOKUP(B14,FSC!$A$2:$B$450,2,0)</f>
        <v>2.7099999999999999E-2</v>
      </c>
      <c r="D14" s="2">
        <f t="shared" si="0"/>
        <v>3.0402159999999996</v>
      </c>
    </row>
    <row r="15" spans="1:7" x14ac:dyDescent="0.3">
      <c r="A15" s="3">
        <v>43862</v>
      </c>
      <c r="B15" s="7">
        <v>2.92</v>
      </c>
      <c r="C15" s="6">
        <f>VLOOKUP(B15,FSC!$A$2:$B$450,2,0)</f>
        <v>2.4400000000000002E-2</v>
      </c>
      <c r="D15" s="2">
        <f t="shared" si="0"/>
        <v>2.9912479999999997</v>
      </c>
    </row>
    <row r="16" spans="1:7" x14ac:dyDescent="0.3">
      <c r="A16" s="3">
        <v>43891</v>
      </c>
      <c r="B16" s="7">
        <v>2.9</v>
      </c>
      <c r="C16" s="6">
        <f>VLOOKUP(B16,FSC!$A$2:$B$450,2,0)</f>
        <v>2.3099999999999999E-2</v>
      </c>
      <c r="D16" s="2">
        <f t="shared" si="0"/>
        <v>2.9669899999999996</v>
      </c>
    </row>
    <row r="17" spans="1:4" x14ac:dyDescent="0.3">
      <c r="A17" s="3">
        <v>43922</v>
      </c>
      <c r="B17" s="7">
        <v>2.86</v>
      </c>
      <c r="C17" s="6">
        <f>VLOOKUP(B17,FSC!$A$2:$B$450,2,0)</f>
        <v>2.0500000000000001E-2</v>
      </c>
      <c r="D17" s="2">
        <f t="shared" si="0"/>
        <v>2.9186299999999998</v>
      </c>
    </row>
    <row r="18" spans="1:4" x14ac:dyDescent="0.3">
      <c r="A18" s="3">
        <v>43952</v>
      </c>
      <c r="B18" s="7">
        <v>2.81</v>
      </c>
      <c r="C18" s="6">
        <f>VLOOKUP(B18,FSC!$A$2:$B$450,2,0)</f>
        <v>1.7100000000000001E-2</v>
      </c>
      <c r="D18" s="2">
        <f t="shared" si="0"/>
        <v>2.8580509999999997</v>
      </c>
    </row>
    <row r="19" spans="1:4" x14ac:dyDescent="0.3">
      <c r="A19" s="3">
        <v>43983</v>
      </c>
      <c r="B19" s="7">
        <v>2.7</v>
      </c>
      <c r="C19" s="6">
        <f>VLOOKUP(B19,FSC!$A$2:$B$450,2,0)</f>
        <v>9.7999999999999997E-3</v>
      </c>
      <c r="D19" s="2">
        <f t="shared" si="0"/>
        <v>2.7264600000000003</v>
      </c>
    </row>
    <row r="20" spans="1:4" x14ac:dyDescent="0.3">
      <c r="A20" s="3">
        <v>44013</v>
      </c>
      <c r="B20" s="7">
        <v>2.66</v>
      </c>
      <c r="C20" s="6">
        <f>VLOOKUP(B20,FSC!$A$2:$B$450,2,0)</f>
        <v>7.1000000000000004E-3</v>
      </c>
      <c r="D20" s="2">
        <f t="shared" si="0"/>
        <v>2.6788860000000003</v>
      </c>
    </row>
    <row r="21" spans="1:4" x14ac:dyDescent="0.3">
      <c r="A21" s="3">
        <v>44044</v>
      </c>
      <c r="B21" s="7">
        <v>2.67</v>
      </c>
      <c r="C21" s="6">
        <f>VLOOKUP(B21,FSC!$A$2:$B$450,2,0)</f>
        <v>7.7999999999999996E-3</v>
      </c>
      <c r="D21" s="2">
        <f t="shared" si="0"/>
        <v>2.6908259999999999</v>
      </c>
    </row>
    <row r="22" spans="1:4" x14ac:dyDescent="0.3">
      <c r="A22" s="3">
        <v>44075</v>
      </c>
      <c r="B22" s="7">
        <v>2.67</v>
      </c>
      <c r="C22" s="6">
        <f>VLOOKUP(B22,FSC!$A$2:$B$450,2,0)</f>
        <v>7.7999999999999996E-3</v>
      </c>
      <c r="D22" s="2">
        <f t="shared" si="0"/>
        <v>2.6908259999999999</v>
      </c>
    </row>
    <row r="23" spans="1:4" x14ac:dyDescent="0.3">
      <c r="A23" s="3">
        <v>44105</v>
      </c>
      <c r="B23" s="7">
        <v>2.67</v>
      </c>
      <c r="C23" s="6">
        <f>VLOOKUP(B23,FSC!$A$2:$B$450,2,0)</f>
        <v>7.7999999999999996E-3</v>
      </c>
      <c r="D23" s="2">
        <f t="shared" si="0"/>
        <v>2.6908259999999999</v>
      </c>
    </row>
    <row r="24" spans="1:4" x14ac:dyDescent="0.3">
      <c r="A24" s="3">
        <v>44136</v>
      </c>
      <c r="B24" s="7">
        <v>2.66</v>
      </c>
      <c r="C24" s="6">
        <f>VLOOKUP(B24,FSC!$A$2:$B$450,2,0)</f>
        <v>7.1000000000000004E-3</v>
      </c>
      <c r="D24" s="2">
        <f t="shared" si="0"/>
        <v>2.6788860000000003</v>
      </c>
    </row>
    <row r="25" spans="1:4" x14ac:dyDescent="0.3">
      <c r="A25" s="3">
        <v>44166</v>
      </c>
      <c r="B25" s="7">
        <v>2.65</v>
      </c>
      <c r="C25" s="6">
        <f>VLOOKUP(B25,FSC!$A$2:$B$450,2,0)</f>
        <v>6.4999999999999997E-3</v>
      </c>
      <c r="D25" s="2">
        <f t="shared" si="0"/>
        <v>2.6672249999999997</v>
      </c>
    </row>
    <row r="26" spans="1:4" x14ac:dyDescent="0.3">
      <c r="A26" s="3">
        <v>44197</v>
      </c>
      <c r="B26" s="7">
        <v>2.7</v>
      </c>
      <c r="C26" s="6">
        <f>VLOOKUP(B26,FSC!$A$2:$B$450,2,0)</f>
        <v>9.7999999999999997E-3</v>
      </c>
      <c r="D26" s="2">
        <f t="shared" si="0"/>
        <v>2.7264600000000003</v>
      </c>
    </row>
    <row r="27" spans="1:4" x14ac:dyDescent="0.3">
      <c r="A27" s="3">
        <v>44228</v>
      </c>
      <c r="B27" s="7">
        <v>2.73</v>
      </c>
      <c r="C27" s="6">
        <f>VLOOKUP(B27,FSC!$A$2:$B$450,2,0)</f>
        <v>1.17E-2</v>
      </c>
      <c r="D27" s="2">
        <f t="shared" si="0"/>
        <v>2.7619410000000002</v>
      </c>
    </row>
    <row r="28" spans="1:4" x14ac:dyDescent="0.3">
      <c r="A28" s="3">
        <v>44256</v>
      </c>
      <c r="B28" s="7">
        <v>2.75</v>
      </c>
      <c r="C28" s="6">
        <f>VLOOKUP(B28,FSC!$A$2:$B$450,2,0)</f>
        <v>1.3100000000000001E-2</v>
      </c>
      <c r="D28" s="2">
        <f t="shared" si="0"/>
        <v>2.7860250000000004</v>
      </c>
    </row>
    <row r="29" spans="1:4" x14ac:dyDescent="0.3">
      <c r="A29" s="3">
        <v>44287</v>
      </c>
      <c r="B29" s="7">
        <v>2.8</v>
      </c>
      <c r="C29" s="6">
        <f>VLOOKUP(B29,FSC!$A$2:$B$450,2,0)</f>
        <v>1.6500000000000001E-2</v>
      </c>
      <c r="D29" s="2">
        <f t="shared" si="0"/>
        <v>2.8461999999999996</v>
      </c>
    </row>
    <row r="30" spans="1:4" x14ac:dyDescent="0.3">
      <c r="A30" s="3">
        <v>44317</v>
      </c>
      <c r="B30" s="7">
        <v>2.89</v>
      </c>
      <c r="C30" s="6">
        <f>VLOOKUP(B30,FSC!$A$2:$B$450,2,0)</f>
        <v>2.24E-2</v>
      </c>
      <c r="D30" s="2">
        <f t="shared" si="0"/>
        <v>2.954736</v>
      </c>
    </row>
    <row r="31" spans="1:4" x14ac:dyDescent="0.3">
      <c r="A31" s="3">
        <v>44348</v>
      </c>
      <c r="B31" s="7">
        <v>2.89</v>
      </c>
      <c r="C31" s="6">
        <f>VLOOKUP(B31,FSC!$A$2:$B$450,2,0)</f>
        <v>2.24E-2</v>
      </c>
      <c r="D31" s="2">
        <f t="shared" si="0"/>
        <v>2.954736</v>
      </c>
    </row>
    <row r="32" spans="1:4" x14ac:dyDescent="0.3">
      <c r="A32" s="3">
        <v>44378</v>
      </c>
      <c r="B32" s="7">
        <v>2.92</v>
      </c>
      <c r="C32" s="6">
        <f>VLOOKUP(B32,FSC!$A$2:$B$450,2,0)</f>
        <v>2.4400000000000002E-2</v>
      </c>
      <c r="D32" s="2">
        <f t="shared" si="0"/>
        <v>2.9912479999999997</v>
      </c>
    </row>
    <row r="33" spans="1:4" x14ac:dyDescent="0.3">
      <c r="A33" s="3">
        <v>44409</v>
      </c>
      <c r="B33" s="7">
        <v>2.96</v>
      </c>
      <c r="C33" s="6">
        <f>VLOOKUP(B33,FSC!$A$2:$B$450,2,0)</f>
        <v>2.7099999999999999E-2</v>
      </c>
      <c r="D33" s="2">
        <f t="shared" si="0"/>
        <v>3.0402159999999996</v>
      </c>
    </row>
    <row r="34" spans="1:4" x14ac:dyDescent="0.3">
      <c r="A34" s="3">
        <v>44440</v>
      </c>
      <c r="B34" s="7">
        <v>2.99</v>
      </c>
      <c r="C34" s="6">
        <f>VLOOKUP(B34,FSC!$A$2:$B$450,2,0)</f>
        <v>2.9100000000000001E-2</v>
      </c>
      <c r="D34" s="2">
        <f t="shared" si="0"/>
        <v>3.0770089999999999</v>
      </c>
    </row>
    <row r="35" spans="1:4" x14ac:dyDescent="0.3">
      <c r="A35" s="3">
        <v>44470</v>
      </c>
      <c r="B35" s="7">
        <v>3.01</v>
      </c>
      <c r="C35" s="6">
        <f>VLOOKUP(B35,FSC!$A$2:$B$450,2,0)</f>
        <v>3.04E-2</v>
      </c>
      <c r="D35" s="2">
        <f t="shared" si="0"/>
        <v>3.1015039999999998</v>
      </c>
    </row>
    <row r="36" spans="1:4" x14ac:dyDescent="0.3">
      <c r="A36" s="3">
        <v>44501</v>
      </c>
      <c r="B36" s="7">
        <v>3.01</v>
      </c>
      <c r="C36" s="6">
        <f>VLOOKUP(B36,FSC!$A$2:$B$450,2,0)</f>
        <v>3.04E-2</v>
      </c>
      <c r="D36" s="2">
        <f t="shared" si="0"/>
        <v>3.1015039999999998</v>
      </c>
    </row>
    <row r="37" spans="1:4" x14ac:dyDescent="0.3">
      <c r="A37" s="3">
        <v>44531</v>
      </c>
      <c r="B37" s="7">
        <v>3.05</v>
      </c>
      <c r="C37" s="6">
        <f>VLOOKUP(B37,FSC!$A$2:$B$450,2,0)</f>
        <v>3.3000000000000002E-2</v>
      </c>
      <c r="D37" s="2">
        <f t="shared" si="0"/>
        <v>3.1506499999999997</v>
      </c>
    </row>
    <row r="38" spans="1:4" x14ac:dyDescent="0.3">
      <c r="A38" s="3">
        <v>44562</v>
      </c>
      <c r="B38" s="7">
        <v>3.09</v>
      </c>
      <c r="C38" s="6">
        <f>VLOOKUP(B38,FSC!$A$2:$B$450,2,0)</f>
        <v>3.5700000000000003E-2</v>
      </c>
      <c r="D38" s="2">
        <f>B38*(1+C38)</f>
        <v>3.200313</v>
      </c>
    </row>
    <row r="39" spans="1:4" x14ac:dyDescent="0.3">
      <c r="A39" s="3">
        <v>44593</v>
      </c>
      <c r="B39" s="7">
        <v>3.08</v>
      </c>
      <c r="C39" s="6">
        <f>VLOOKUP(B39,FSC!$A$2:$B$450,2,0)</f>
        <v>3.5000000000000003E-2</v>
      </c>
      <c r="D39" s="2">
        <f t="shared" ref="D39:D62" si="1">B39*(1+C39)</f>
        <v>3.1877999999999997</v>
      </c>
    </row>
    <row r="40" spans="1:4" x14ac:dyDescent="0.3">
      <c r="A40" s="3">
        <v>44621</v>
      </c>
      <c r="B40" s="2">
        <v>3.11</v>
      </c>
      <c r="C40" s="6">
        <f>VLOOKUP(B40,FSC!$A$2:$B$450,2,0)</f>
        <v>3.6999999999999998E-2</v>
      </c>
      <c r="D40" s="2">
        <f t="shared" si="1"/>
        <v>3.2250699999999997</v>
      </c>
    </row>
    <row r="41" spans="1:4" x14ac:dyDescent="0.3">
      <c r="A41" s="3">
        <v>44652</v>
      </c>
      <c r="B41" s="2">
        <v>3.06</v>
      </c>
      <c r="C41" s="6">
        <f>VLOOKUP(B41,FSC!$A$2:$B$450,2,0)</f>
        <v>3.3700000000000001E-2</v>
      </c>
      <c r="D41" s="2">
        <f t="shared" si="1"/>
        <v>3.1631220000000004</v>
      </c>
    </row>
    <row r="42" spans="1:4" x14ac:dyDescent="0.3">
      <c r="A42" s="3">
        <v>44682</v>
      </c>
      <c r="B42" s="2">
        <v>3.99</v>
      </c>
      <c r="C42" s="6">
        <f>VLOOKUP(B42,FSC!$A$2:$B$450,2,0)</f>
        <v>9.5200000000000007E-2</v>
      </c>
      <c r="D42" s="2">
        <f t="shared" si="1"/>
        <v>4.3698480000000002</v>
      </c>
    </row>
    <row r="43" spans="1:4" x14ac:dyDescent="0.3">
      <c r="A43" s="3">
        <v>44713</v>
      </c>
      <c r="B43" s="2">
        <v>4.04</v>
      </c>
      <c r="C43" s="6">
        <f>VLOOKUP(B43,FSC!$A$2:$B$450,2,0)</f>
        <v>9.8500000000000004E-2</v>
      </c>
      <c r="D43" s="2">
        <f t="shared" si="1"/>
        <v>4.4379400000000002</v>
      </c>
    </row>
    <row r="44" spans="1:4" x14ac:dyDescent="0.3">
      <c r="A44" s="3">
        <v>44743</v>
      </c>
      <c r="B44" s="2">
        <v>4.42</v>
      </c>
      <c r="C44" s="6">
        <f>VLOOKUP(B44,FSC!$A$2:$B$450,2,0)</f>
        <v>0.1236</v>
      </c>
      <c r="D44" s="2">
        <f t="shared" si="1"/>
        <v>4.9663119999999994</v>
      </c>
    </row>
    <row r="45" spans="1:4" x14ac:dyDescent="0.3">
      <c r="A45" s="3">
        <v>44774</v>
      </c>
      <c r="B45" s="2">
        <v>5.18</v>
      </c>
      <c r="C45" s="6">
        <f>VLOOKUP(B45,FSC!$A$2:$B$450,2,0)</f>
        <v>0.17560000000000001</v>
      </c>
      <c r="D45" s="2">
        <f t="shared" si="1"/>
        <v>6.0896079999999992</v>
      </c>
    </row>
    <row r="46" spans="1:4" x14ac:dyDescent="0.3">
      <c r="A46" s="3">
        <v>44805</v>
      </c>
      <c r="B46" s="2">
        <v>4.54</v>
      </c>
      <c r="C46" s="6">
        <f>VLOOKUP(B46,FSC!$A$2:$B$450,2,0)</f>
        <v>0.13150000000000001</v>
      </c>
      <c r="D46" s="2">
        <f t="shared" si="1"/>
        <v>5.1370100000000001</v>
      </c>
    </row>
    <row r="47" spans="1:4" x14ac:dyDescent="0.3">
      <c r="A47" s="3">
        <v>44835</v>
      </c>
      <c r="B47" s="2">
        <v>3.76</v>
      </c>
      <c r="C47" s="6">
        <f>VLOOKUP(B47,FSC!$A$2:$B$450,2,0)</f>
        <v>0.08</v>
      </c>
      <c r="D47" s="2">
        <f t="shared" si="1"/>
        <v>4.0608000000000004</v>
      </c>
    </row>
    <row r="48" spans="1:4" x14ac:dyDescent="0.3">
      <c r="A48" s="3">
        <v>44866</v>
      </c>
      <c r="B48" s="2">
        <v>3.82</v>
      </c>
      <c r="C48" s="6">
        <f>VLOOKUP(B48,FSC!$A$2:$B$450,2,0)</f>
        <v>8.4000000000000005E-2</v>
      </c>
      <c r="D48" s="2">
        <f t="shared" si="1"/>
        <v>4.1408800000000001</v>
      </c>
    </row>
    <row r="49" spans="1:4" x14ac:dyDescent="0.3">
      <c r="A49" s="3">
        <v>44896</v>
      </c>
      <c r="B49" s="2">
        <v>4.33</v>
      </c>
      <c r="C49" s="6">
        <f>VLOOKUP(B49,FSC!$A$2:$B$450,2,0)</f>
        <v>0.1176</v>
      </c>
      <c r="D49" s="2">
        <f t="shared" si="1"/>
        <v>4.8392080000000002</v>
      </c>
    </row>
    <row r="50" spans="1:4" x14ac:dyDescent="0.3">
      <c r="A50" s="3">
        <v>44927</v>
      </c>
      <c r="B50" s="2">
        <v>4.21</v>
      </c>
      <c r="C50" s="6">
        <f>VLOOKUP(B50,FSC!$A$2:$B$450,2,0)</f>
        <v>0.10970000000000001</v>
      </c>
      <c r="D50" s="2">
        <f t="shared" si="1"/>
        <v>4.671837</v>
      </c>
    </row>
    <row r="51" spans="1:4" x14ac:dyDescent="0.3">
      <c r="A51" s="3">
        <v>44958</v>
      </c>
      <c r="B51" s="2">
        <v>3.05</v>
      </c>
      <c r="C51" s="6">
        <f>VLOOKUP(B51,FSC!$A$2:$B$450,2,0)</f>
        <v>3.3000000000000002E-2</v>
      </c>
      <c r="D51" s="2">
        <f t="shared" si="1"/>
        <v>3.1506499999999997</v>
      </c>
    </row>
    <row r="52" spans="1:4" x14ac:dyDescent="0.3">
      <c r="A52" s="3">
        <v>44986</v>
      </c>
      <c r="B52" s="2">
        <v>3.19</v>
      </c>
      <c r="C52" s="6">
        <f>VLOOKUP(B52,FSC!$A$2:$B$450,2,0)</f>
        <v>4.2299999999999997E-2</v>
      </c>
      <c r="D52" s="2">
        <f t="shared" si="1"/>
        <v>3.3249369999999998</v>
      </c>
    </row>
    <row r="53" spans="1:4" x14ac:dyDescent="0.3">
      <c r="A53" s="3">
        <v>45017</v>
      </c>
      <c r="B53" s="2">
        <v>3.18</v>
      </c>
      <c r="C53" s="6">
        <f>VLOOKUP(B53,FSC!$A$2:$B$450,2,0)</f>
        <v>4.1599999999999998E-2</v>
      </c>
      <c r="D53" s="2">
        <f t="shared" si="1"/>
        <v>3.3122880000000006</v>
      </c>
    </row>
    <row r="54" spans="1:4" x14ac:dyDescent="0.3">
      <c r="A54" s="3">
        <v>45047</v>
      </c>
      <c r="B54" s="2">
        <v>3.02</v>
      </c>
      <c r="C54" s="6">
        <f>VLOOKUP(B54,FSC!$A$2:$B$450,2,0)</f>
        <v>3.1099999999999999E-2</v>
      </c>
      <c r="D54" s="2">
        <f t="shared" si="1"/>
        <v>3.1139219999999996</v>
      </c>
    </row>
    <row r="55" spans="1:4" x14ac:dyDescent="0.3">
      <c r="A55" s="3">
        <v>45078</v>
      </c>
      <c r="B55" s="2">
        <v>2.84</v>
      </c>
      <c r="C55" s="6">
        <f>VLOOKUP(B55,FSC!$A$2:$B$450,2,0)</f>
        <v>1.9099999999999999E-2</v>
      </c>
      <c r="D55" s="2">
        <f t="shared" si="1"/>
        <v>2.8942439999999996</v>
      </c>
    </row>
    <row r="56" spans="1:4" x14ac:dyDescent="0.3">
      <c r="A56" s="3">
        <v>45108</v>
      </c>
      <c r="B56" s="2">
        <v>2.78</v>
      </c>
      <c r="C56" s="6">
        <f>VLOOKUP(B56,FSC!$A$2:$B$450,2,0)</f>
        <v>1.5100000000000001E-2</v>
      </c>
      <c r="D56" s="2">
        <f t="shared" si="1"/>
        <v>2.8219779999999997</v>
      </c>
    </row>
    <row r="57" spans="1:4" x14ac:dyDescent="0.3">
      <c r="A57" s="3">
        <v>45139</v>
      </c>
      <c r="B57" s="2">
        <v>2.86</v>
      </c>
      <c r="C57" s="6">
        <f>VLOOKUP(B57,FSC!$A$2:$B$450,2,0)</f>
        <v>2.0500000000000001E-2</v>
      </c>
      <c r="D57" s="2">
        <f t="shared" si="1"/>
        <v>2.9186299999999998</v>
      </c>
    </row>
    <row r="58" spans="1:4" x14ac:dyDescent="0.3">
      <c r="A58" s="3">
        <v>45170</v>
      </c>
      <c r="B58" s="2">
        <v>3.1</v>
      </c>
      <c r="C58" s="6">
        <f>VLOOKUP(B58,FSC!$A$2:$B$450,2,0)</f>
        <v>3.6299999999999999E-2</v>
      </c>
      <c r="D58" s="2">
        <f t="shared" si="1"/>
        <v>3.2125300000000001</v>
      </c>
    </row>
    <row r="59" spans="1:4" x14ac:dyDescent="0.3">
      <c r="A59" s="3">
        <v>45200</v>
      </c>
      <c r="B59" s="2">
        <v>3.95</v>
      </c>
      <c r="C59" s="6">
        <f>VLOOKUP(B59,FSC!$A$2:$B$450,2,0)</f>
        <v>9.2499999999999999E-2</v>
      </c>
      <c r="D59" s="2">
        <f t="shared" si="1"/>
        <v>4.3153750000000004</v>
      </c>
    </row>
    <row r="60" spans="1:4" x14ac:dyDescent="0.3">
      <c r="A60" s="3">
        <v>45231</v>
      </c>
      <c r="B60" s="2">
        <v>3.95</v>
      </c>
      <c r="C60" s="6">
        <f>VLOOKUP(B60,FSC!$A$2:$B$450,2,0)</f>
        <v>9.2499999999999999E-2</v>
      </c>
      <c r="D60" s="2">
        <f t="shared" si="1"/>
        <v>4.3153750000000004</v>
      </c>
    </row>
    <row r="61" spans="1:4" x14ac:dyDescent="0.3">
      <c r="A61" s="3">
        <v>45261</v>
      </c>
      <c r="B61" s="2">
        <v>3.29</v>
      </c>
      <c r="C61" s="6">
        <f>VLOOKUP(B61,FSC!$A$2:$B$450,2,0)</f>
        <v>4.8899999999999999E-2</v>
      </c>
      <c r="D61" s="2">
        <f t="shared" si="1"/>
        <v>3.4508809999999999</v>
      </c>
    </row>
    <row r="62" spans="1:4" x14ac:dyDescent="0.3">
      <c r="A62" s="3">
        <v>45292</v>
      </c>
      <c r="B62" s="2">
        <v>2.94</v>
      </c>
      <c r="C62" s="6">
        <f>VLOOKUP(B62,FSC!$A$2:$B$450,2,0)</f>
        <v>2.58E-2</v>
      </c>
      <c r="D62" s="2">
        <f t="shared" si="1"/>
        <v>3.0158520000000002</v>
      </c>
    </row>
    <row r="63" spans="1:4" x14ac:dyDescent="0.3">
      <c r="A63" s="3">
        <v>45323</v>
      </c>
      <c r="B63" s="2">
        <v>2.65</v>
      </c>
      <c r="C63" s="6">
        <f>VLOOKUP(B63,FSC!$A$2:$B$450,2,0)</f>
        <v>6.4999999999999997E-3</v>
      </c>
      <c r="D63" s="2">
        <f t="shared" ref="D63:D64" si="2">B63*(1+C63)</f>
        <v>2.6672249999999997</v>
      </c>
    </row>
    <row r="64" spans="1:4" x14ac:dyDescent="0.3">
      <c r="A64" s="3">
        <v>45352</v>
      </c>
      <c r="B64" s="2">
        <v>2.5</v>
      </c>
      <c r="C64" s="6">
        <f>VLOOKUP(B64,FSC!$A$2:$B$450,2,0)</f>
        <v>-3.3999999999999998E-3</v>
      </c>
      <c r="D64" s="2">
        <f t="shared" si="2"/>
        <v>2.4915000000000003</v>
      </c>
    </row>
    <row r="65" spans="1:7" x14ac:dyDescent="0.3">
      <c r="A65" s="3">
        <v>45383</v>
      </c>
      <c r="B65" s="2">
        <v>2.59</v>
      </c>
      <c r="C65" s="6">
        <f>VLOOKUP(B65,FSC!$A$2:$B$450,2,0)</f>
        <v>2.5000000000000001E-3</v>
      </c>
      <c r="D65" s="2">
        <f t="shared" ref="D65" si="3">B65*(1+C65)</f>
        <v>2.5964749999999999</v>
      </c>
    </row>
    <row r="66" spans="1:7" x14ac:dyDescent="0.3">
      <c r="A66" s="3">
        <v>45413</v>
      </c>
      <c r="B66" s="2">
        <v>2.58</v>
      </c>
      <c r="C66" s="6">
        <f>VLOOKUP(B66,FSC!$A$2:$B$450,2,0)</f>
        <v>1.8E-3</v>
      </c>
      <c r="D66" s="2">
        <f t="shared" ref="D66" si="4">B66*(1+C66)</f>
        <v>2.5846439999999999</v>
      </c>
    </row>
    <row r="67" spans="1:7" x14ac:dyDescent="0.3">
      <c r="A67" s="3">
        <v>45444</v>
      </c>
      <c r="B67" s="2">
        <v>2.77</v>
      </c>
      <c r="C67" s="6">
        <f>VLOOKUP(B67,FSC!$A$2:$B$450,2,0)</f>
        <v>1.4500000000000001E-2</v>
      </c>
      <c r="D67" s="2">
        <f t="shared" ref="D67" si="5">B67*(1+C67)</f>
        <v>2.810165</v>
      </c>
      <c r="G67" s="2">
        <f>AVERAGE(B65:B67)</f>
        <v>2.6466666666666665</v>
      </c>
    </row>
    <row r="68" spans="1:7" x14ac:dyDescent="0.3">
      <c r="A68" s="3">
        <v>45474</v>
      </c>
      <c r="B68" s="2">
        <v>2.6</v>
      </c>
      <c r="C68" s="6">
        <f>VLOOKUP(B68,FSC!$A$2:$B$450,2,0)</f>
        <v>3.2000000000000002E-3</v>
      </c>
      <c r="D68" s="2">
        <f t="shared" ref="D68" si="6">B68*(1+C68)</f>
        <v>2.6083200000000004</v>
      </c>
    </row>
    <row r="69" spans="1:7" x14ac:dyDescent="0.3">
      <c r="A69" s="3">
        <v>45505</v>
      </c>
      <c r="B69" s="2">
        <v>2.69</v>
      </c>
      <c r="C69" s="6">
        <f>VLOOKUP(B69,FSC!$A$2:$B$450,2,0)</f>
        <v>9.1000000000000004E-3</v>
      </c>
      <c r="D69" s="2">
        <f t="shared" ref="D69" si="7">B69*(1+C69)</f>
        <v>2.7144790000000003</v>
      </c>
    </row>
    <row r="70" spans="1:7" x14ac:dyDescent="0.3">
      <c r="A70" s="3">
        <v>45536</v>
      </c>
      <c r="B70" s="2">
        <v>2.76</v>
      </c>
      <c r="C70" s="6">
        <f>VLOOKUP(B70,FSC!$A$2:$B$450,2,0)</f>
        <v>1.38E-2</v>
      </c>
      <c r="D70" s="2">
        <f t="shared" ref="D70" si="8">B70*(1+C70)</f>
        <v>2.7980879999999999</v>
      </c>
    </row>
    <row r="71" spans="1:7" x14ac:dyDescent="0.3">
      <c r="A71" s="3">
        <v>45566</v>
      </c>
      <c r="B71" s="2">
        <v>2.57</v>
      </c>
      <c r="C71" s="6">
        <f>VLOOKUP(B71,FSC!$A$2:$B$450,2,0)</f>
        <v>1.1999999999999999E-3</v>
      </c>
      <c r="D71" s="2">
        <f t="shared" ref="D71" si="9">B71*(1+C71)</f>
        <v>2.5730840000000001</v>
      </c>
    </row>
    <row r="72" spans="1:7" x14ac:dyDescent="0.3">
      <c r="A72" s="3">
        <v>45597</v>
      </c>
      <c r="B72" s="2">
        <v>2.5</v>
      </c>
      <c r="C72" s="6">
        <f>VLOOKUP(B72,FSC!$A$2:$B$450,2,0)</f>
        <v>-3.3999999999999998E-3</v>
      </c>
      <c r="D72" s="2">
        <f t="shared" ref="D72" si="10">B72*(1+C72)</f>
        <v>2.4915000000000003</v>
      </c>
    </row>
    <row r="73" spans="1:7" x14ac:dyDescent="0.3">
      <c r="A73" s="3">
        <v>45627</v>
      </c>
      <c r="B73" s="2">
        <v>2.52</v>
      </c>
      <c r="C73" s="6">
        <f>VLOOKUP(B73,FSC!$A$2:$B$450,2,0)</f>
        <v>-2E-3</v>
      </c>
      <c r="D73" s="2">
        <f t="shared" ref="D73" si="11">B73*(1+C73)</f>
        <v>2.5149599999999999</v>
      </c>
    </row>
    <row r="74" spans="1:7" x14ac:dyDescent="0.3">
      <c r="A74" s="3">
        <v>45658</v>
      </c>
      <c r="B74" s="2">
        <v>2.4500000000000002</v>
      </c>
      <c r="C74" s="6">
        <f>VLOOKUP(B74,FSC!$A$2:$B$450,2,0)</f>
        <v>-6.7000000000000002E-3</v>
      </c>
      <c r="D74" s="2">
        <f t="shared" ref="D74" si="12">B74*(1+C74)</f>
        <v>2.4335849999999999</v>
      </c>
    </row>
    <row r="75" spans="1:7" x14ac:dyDescent="0.3">
      <c r="A75" s="3">
        <v>45689</v>
      </c>
      <c r="B75" s="2">
        <v>2.3199999999999998</v>
      </c>
      <c r="C75" s="6">
        <f>VLOOKUP(B75,FSC!$A$2:$B$450,2,0)</f>
        <v>-1.52E-2</v>
      </c>
      <c r="D75" s="2">
        <f t="shared" ref="D75" si="13">B75*(1+C75)</f>
        <v>2.2847359999999997</v>
      </c>
    </row>
    <row r="76" spans="1:7" x14ac:dyDescent="0.3">
      <c r="A76" s="3">
        <v>45717</v>
      </c>
      <c r="B76" s="2">
        <v>2.4900000000000002</v>
      </c>
      <c r="C76" s="6">
        <f>VLOOKUP(B76,FSC!$A$2:$B$450,2,0)</f>
        <v>-4.0000000000000001E-3</v>
      </c>
      <c r="D76" s="2">
        <f t="shared" ref="D76" si="14">B76*(1+C76)</f>
        <v>2.4800400000000002</v>
      </c>
    </row>
    <row r="77" spans="1:7" x14ac:dyDescent="0.3">
      <c r="A77" s="3">
        <v>45748</v>
      </c>
      <c r="B77" s="2">
        <v>2.5099999999999998</v>
      </c>
      <c r="C77" s="6">
        <f>VLOOKUP(B77,FSC!$A$2:$B$450,2,0)</f>
        <v>-2.7000000000000001E-3</v>
      </c>
      <c r="D77" s="2">
        <f t="shared" ref="D77" si="15">B77*(1+C77)</f>
        <v>2.5032229999999998</v>
      </c>
    </row>
    <row r="78" spans="1:7" x14ac:dyDescent="0.3">
      <c r="A78" s="3">
        <v>45778</v>
      </c>
      <c r="B78" s="2">
        <v>2.4900000000000002</v>
      </c>
      <c r="C78" s="6">
        <f>VLOOKUP(B78,FSC!$A$2:$B$450,2,0)</f>
        <v>-4.0000000000000001E-3</v>
      </c>
      <c r="D78" s="2">
        <f t="shared" ref="D78:D79" si="16">B78*(1+C78)</f>
        <v>2.4800400000000002</v>
      </c>
    </row>
    <row r="79" spans="1:7" x14ac:dyDescent="0.3">
      <c r="A79" s="3">
        <v>45809</v>
      </c>
      <c r="B79" s="75">
        <v>2.56</v>
      </c>
      <c r="C79" s="6">
        <f>VLOOKUP(B79,FSC!$A$2:$B$450,2,0)</f>
        <v>5.0000000000000001E-4</v>
      </c>
      <c r="D79" s="2">
        <f t="shared" si="16"/>
        <v>2.56128</v>
      </c>
      <c r="G79" s="2">
        <f>AVERAGE(B77:B79)</f>
        <v>2.52</v>
      </c>
    </row>
    <row r="80" spans="1:7" x14ac:dyDescent="0.3">
      <c r="A80" s="3">
        <v>45839</v>
      </c>
      <c r="B80" s="2">
        <v>2.8</v>
      </c>
      <c r="C80" s="6">
        <f>VLOOKUP(B80,FSC!$A$2:$B$450,2,0)</f>
        <v>1.6500000000000001E-2</v>
      </c>
      <c r="D80" s="2">
        <f t="shared" ref="D80:D82" si="17">B80*(1+C80)</f>
        <v>2.8461999999999996</v>
      </c>
    </row>
    <row r="81" spans="1:4" x14ac:dyDescent="0.3">
      <c r="A81" s="3">
        <v>45870</v>
      </c>
      <c r="B81" s="75">
        <v>3.19</v>
      </c>
      <c r="C81" s="6">
        <f>VLOOKUP(B81,FSC!$A$2:$B$450,2,0)</f>
        <v>4.2299999999999997E-2</v>
      </c>
      <c r="D81" s="2">
        <f t="shared" si="17"/>
        <v>3.3249369999999998</v>
      </c>
    </row>
    <row r="82" spans="1:4" x14ac:dyDescent="0.3">
      <c r="A82" s="3">
        <v>45901</v>
      </c>
      <c r="B82" s="75">
        <v>3.28</v>
      </c>
      <c r="C82" s="6">
        <f>VLOOKUP(B82,FSC!$A$2:$B$450,2,0)</f>
        <v>4.82E-2</v>
      </c>
      <c r="D82" s="2">
        <f t="shared" si="17"/>
        <v>3.4380959999999998</v>
      </c>
    </row>
    <row r="83" spans="1:4" x14ac:dyDescent="0.3">
      <c r="A83" s="3">
        <v>45931</v>
      </c>
      <c r="B83" s="75">
        <v>3.04</v>
      </c>
      <c r="C83" s="6">
        <f>VLOOKUP(B83,FSC!$A$2:$B$450,2,0)</f>
        <v>3.2399999999999998E-2</v>
      </c>
      <c r="D83" s="2">
        <f t="shared" ref="D83:D84" si="18">B83*(1+C83)</f>
        <v>3.138496</v>
      </c>
    </row>
    <row r="84" spans="1:4" x14ac:dyDescent="0.3">
      <c r="A84" s="3">
        <v>45962</v>
      </c>
      <c r="B84" s="75">
        <v>3.15</v>
      </c>
      <c r="C84" s="6">
        <f>VLOOKUP(B84,FSC!$A$2:$B$450,2,0)</f>
        <v>3.9600000000000003E-2</v>
      </c>
      <c r="D84" s="2">
        <f t="shared" si="18"/>
        <v>3.27474</v>
      </c>
    </row>
    <row r="85" spans="1:4" x14ac:dyDescent="0.3">
      <c r="A85" s="3">
        <v>45992</v>
      </c>
      <c r="B85" s="75">
        <v>2.97</v>
      </c>
      <c r="C85" s="6">
        <f>VLOOKUP(B85,FSC!$A$2:$B$450,2,0)</f>
        <v>2.7799999999999998E-2</v>
      </c>
      <c r="D85" s="2">
        <f t="shared" ref="D85" si="19">B85*(1+C85)</f>
        <v>3.0525660000000006</v>
      </c>
    </row>
    <row r="86" spans="1:4" x14ac:dyDescent="0.3">
      <c r="A86" s="3">
        <v>46023</v>
      </c>
      <c r="B86" s="2">
        <v>2.82</v>
      </c>
      <c r="C86" s="6">
        <f>VLOOKUP(B86,FSC!$A$2:$B$450,2,0)</f>
        <v>1.78E-2</v>
      </c>
      <c r="D86" s="2">
        <f t="shared" ref="D86" si="20">B86*(1+C86)</f>
        <v>2.870196</v>
      </c>
    </row>
    <row r="87" spans="1:4" x14ac:dyDescent="0.3">
      <c r="A87" s="3">
        <v>46054</v>
      </c>
      <c r="B87" s="75">
        <v>2.41</v>
      </c>
      <c r="C87" s="6">
        <f>VLOOKUP(B87,FSC!$A$2:$B$450,2,0)</f>
        <v>-9.2999999999999992E-3</v>
      </c>
      <c r="D87" s="2">
        <f t="shared" ref="D87" si="21">B87*(1+C87)</f>
        <v>2.3875870000000003</v>
      </c>
    </row>
    <row r="88" spans="1:4" x14ac:dyDescent="0.3">
      <c r="A88" s="3">
        <v>46082</v>
      </c>
      <c r="B88" s="75">
        <v>2.44</v>
      </c>
      <c r="C88" s="6">
        <f>VLOOKUP(B88,FSC!$A$2:$B$450,2,0)</f>
        <v>-7.3000000000000001E-3</v>
      </c>
      <c r="D88" s="2">
        <f t="shared" ref="D88" si="22">B88*(1+C88)</f>
        <v>2.4221880000000002</v>
      </c>
    </row>
    <row r="89" spans="1:4" x14ac:dyDescent="0.3">
      <c r="A89" s="3">
        <v>46113</v>
      </c>
      <c r="B89" s="75">
        <v>2.84</v>
      </c>
      <c r="C89" s="6">
        <f>VLOOKUP(B89,FSC!$A$2:$B$450,2,0)</f>
        <v>1.9099999999999999E-2</v>
      </c>
      <c r="D89" s="2">
        <f t="shared" ref="D89" si="23">B89*(1+C89)</f>
        <v>2.8942439999999996</v>
      </c>
    </row>
    <row r="90" spans="1:4" x14ac:dyDescent="0.3">
      <c r="A90" s="3">
        <v>46143</v>
      </c>
      <c r="B90" s="75">
        <v>4.22</v>
      </c>
      <c r="C90" s="6">
        <f>VLOOKUP(B90,FSC!$A$2:$B$450,2,0)</f>
        <v>0.1104</v>
      </c>
      <c r="D90" s="2">
        <f t="shared" ref="D90" si="24">B90*(1+C90)</f>
        <v>4.6858880000000003</v>
      </c>
    </row>
    <row r="91" spans="1:4" x14ac:dyDescent="0.3">
      <c r="A91" s="3">
        <v>46174</v>
      </c>
      <c r="B91" s="75">
        <v>4.91</v>
      </c>
      <c r="C91" s="6">
        <f>VLOOKUP(B91,FSC!$A$2:$B$450,2,0)</f>
        <v>0.15670000000000001</v>
      </c>
      <c r="D91" s="2">
        <f t="shared" ref="D91" si="25">B91*(1+C91)</f>
        <v>5.6793970000000007</v>
      </c>
    </row>
    <row r="92" spans="1:4" x14ac:dyDescent="0.3">
      <c r="A92" s="3">
        <v>46204</v>
      </c>
      <c r="B92" s="75">
        <v>4.5999999999999996</v>
      </c>
      <c r="C92" s="6">
        <f>VLOOKUP(B92,FSC!$A$2:$B$450,2,0)</f>
        <v>0.13539999999999999</v>
      </c>
      <c r="D92" s="2">
        <f t="shared" ref="D92" si="26">B92*(1+C92)</f>
        <v>5.2228399999999997</v>
      </c>
    </row>
  </sheetData>
  <pageMargins left="0.7" right="0.7" top="0.75" bottom="0.75" header="0.3" footer="0.3"/>
  <ignoredErrors>
    <ignoredError sqref="G79 G67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8F4E5-EE60-4884-B7AE-B662B89D8572}">
  <dimension ref="A1:BA97"/>
  <sheetViews>
    <sheetView workbookViewId="0">
      <pane xSplit="1" ySplit="2" topLeftCell="B66" activePane="bottomRight" state="frozen"/>
      <selection pane="topRight" activeCell="B1" sqref="B1"/>
      <selection pane="bottomLeft" activeCell="A2" sqref="A2"/>
      <selection pane="bottomRight" activeCell="B80" sqref="B80:BA81"/>
    </sheetView>
  </sheetViews>
  <sheetFormatPr defaultRowHeight="14.4" x14ac:dyDescent="0.3"/>
  <cols>
    <col min="1" max="1" width="10.44140625" style="11" customWidth="1"/>
    <col min="2" max="2" width="10.44140625" style="24" customWidth="1"/>
    <col min="3" max="3" width="8.88671875" style="25"/>
    <col min="4" max="4" width="13.33203125" style="25" customWidth="1"/>
    <col min="5" max="5" width="13.44140625" style="25" customWidth="1"/>
    <col min="6" max="6" width="12" style="25" customWidth="1"/>
    <col min="7" max="7" width="20" style="25" customWidth="1"/>
    <col min="8" max="8" width="26" style="25" customWidth="1"/>
    <col min="9" max="9" width="11.88671875" style="25" customWidth="1"/>
    <col min="10" max="10" width="12.6640625" style="25" customWidth="1"/>
    <col min="11" max="11" width="15.109375" style="25" customWidth="1"/>
    <col min="12" max="12" width="16.109375" style="25" customWidth="1"/>
    <col min="13" max="13" width="12" style="25" customWidth="1"/>
    <col min="14" max="14" width="20.88671875" style="26" customWidth="1"/>
    <col min="15" max="15" width="10.44140625" style="24" customWidth="1"/>
    <col min="16" max="16" width="8.88671875" style="25"/>
    <col min="17" max="17" width="13.33203125" style="25" customWidth="1"/>
    <col min="18" max="18" width="13.44140625" style="25" customWidth="1"/>
    <col min="19" max="19" width="12" style="25" customWidth="1"/>
    <col min="20" max="20" width="20" style="25" customWidth="1"/>
    <col min="21" max="21" width="26" style="25" customWidth="1"/>
    <col min="22" max="22" width="11.88671875" style="25" customWidth="1"/>
    <col min="23" max="23" width="13.5546875" style="25" customWidth="1"/>
    <col min="24" max="24" width="15.109375" style="25" customWidth="1"/>
    <col min="25" max="25" width="16.109375" style="25" customWidth="1"/>
    <col min="26" max="26" width="12" style="25" customWidth="1"/>
    <col min="27" max="27" width="20.88671875" style="26" customWidth="1"/>
    <col min="28" max="28" width="10.44140625" style="24" customWidth="1"/>
    <col min="29" max="29" width="8.88671875" style="25"/>
    <col min="30" max="30" width="13.33203125" style="25" customWidth="1"/>
    <col min="31" max="31" width="13.44140625" style="25" customWidth="1"/>
    <col min="32" max="32" width="12" style="25" customWidth="1"/>
    <col min="33" max="33" width="20" style="25" customWidth="1"/>
    <col min="34" max="34" width="26" style="25" customWidth="1"/>
    <col min="35" max="35" width="11.88671875" style="25" customWidth="1"/>
    <col min="36" max="36" width="13.5546875" style="25" customWidth="1"/>
    <col min="37" max="37" width="15.109375" style="25" customWidth="1"/>
    <col min="38" max="38" width="16.109375" style="25" customWidth="1"/>
    <col min="39" max="39" width="12" style="25" customWidth="1"/>
    <col min="40" max="40" width="20.88671875" style="26" customWidth="1"/>
    <col min="41" max="41" width="10.44140625" style="24" customWidth="1"/>
    <col min="42" max="42" width="8.88671875" style="25"/>
    <col min="43" max="43" width="13.33203125" style="25" customWidth="1"/>
    <col min="44" max="44" width="13.44140625" style="25" customWidth="1"/>
    <col min="45" max="45" width="12" style="25" customWidth="1"/>
    <col min="46" max="46" width="20" style="25" customWidth="1"/>
    <col min="47" max="47" width="26" style="25" customWidth="1"/>
    <col min="48" max="48" width="11.88671875" style="25" customWidth="1"/>
    <col min="49" max="49" width="13.5546875" style="25" customWidth="1"/>
    <col min="50" max="50" width="15.109375" style="25" customWidth="1"/>
    <col min="51" max="51" width="16.109375" style="25" customWidth="1"/>
    <col min="52" max="52" width="12" style="25" customWidth="1"/>
    <col min="53" max="53" width="20.88671875" style="26" customWidth="1"/>
  </cols>
  <sheetData>
    <row r="1" spans="1:53" s="28" customFormat="1" x14ac:dyDescent="0.3">
      <c r="A1" s="27"/>
      <c r="B1" s="91" t="s">
        <v>28</v>
      </c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3"/>
      <c r="O1" s="91" t="s">
        <v>29</v>
      </c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3"/>
      <c r="AB1" s="91" t="s">
        <v>30</v>
      </c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3"/>
      <c r="AO1" s="94" t="s">
        <v>31</v>
      </c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6"/>
    </row>
    <row r="2" spans="1:53" s="33" customFormat="1" ht="43.2" x14ac:dyDescent="0.3">
      <c r="A2" s="29" t="s">
        <v>0</v>
      </c>
      <c r="B2" s="30" t="s">
        <v>5</v>
      </c>
      <c r="C2" s="31" t="s">
        <v>6</v>
      </c>
      <c r="D2" s="31" t="s">
        <v>7</v>
      </c>
      <c r="E2" s="31" t="s">
        <v>8</v>
      </c>
      <c r="F2" s="31" t="s">
        <v>9</v>
      </c>
      <c r="G2" s="31" t="s">
        <v>10</v>
      </c>
      <c r="H2" s="31" t="s">
        <v>11</v>
      </c>
      <c r="I2" s="31" t="s">
        <v>12</v>
      </c>
      <c r="J2" s="31" t="s">
        <v>13</v>
      </c>
      <c r="K2" s="31" t="s">
        <v>14</v>
      </c>
      <c r="L2" s="31" t="s">
        <v>18</v>
      </c>
      <c r="M2" s="31" t="s">
        <v>19</v>
      </c>
      <c r="N2" s="32" t="s">
        <v>16</v>
      </c>
      <c r="O2" s="30" t="s">
        <v>5</v>
      </c>
      <c r="P2" s="31" t="s">
        <v>6</v>
      </c>
      <c r="Q2" s="31" t="s">
        <v>7</v>
      </c>
      <c r="R2" s="31" t="s">
        <v>8</v>
      </c>
      <c r="S2" s="31" t="s">
        <v>9</v>
      </c>
      <c r="T2" s="31" t="s">
        <v>10</v>
      </c>
      <c r="U2" s="31" t="s">
        <v>11</v>
      </c>
      <c r="V2" s="31" t="s">
        <v>12</v>
      </c>
      <c r="W2" s="31" t="s">
        <v>17</v>
      </c>
      <c r="X2" s="31" t="s">
        <v>14</v>
      </c>
      <c r="Y2" s="31" t="s">
        <v>18</v>
      </c>
      <c r="Z2" s="31" t="s">
        <v>19</v>
      </c>
      <c r="AA2" s="32" t="s">
        <v>16</v>
      </c>
      <c r="AB2" s="30" t="s">
        <v>5</v>
      </c>
      <c r="AC2" s="31" t="s">
        <v>6</v>
      </c>
      <c r="AD2" s="31" t="s">
        <v>7</v>
      </c>
      <c r="AE2" s="31" t="s">
        <v>8</v>
      </c>
      <c r="AF2" s="31" t="s">
        <v>9</v>
      </c>
      <c r="AG2" s="31" t="s">
        <v>10</v>
      </c>
      <c r="AH2" s="31" t="s">
        <v>11</v>
      </c>
      <c r="AI2" s="31" t="s">
        <v>12</v>
      </c>
      <c r="AJ2" s="31" t="s">
        <v>17</v>
      </c>
      <c r="AK2" s="31" t="s">
        <v>14</v>
      </c>
      <c r="AL2" s="31" t="s">
        <v>18</v>
      </c>
      <c r="AM2" s="31" t="s">
        <v>19</v>
      </c>
      <c r="AN2" s="32" t="s">
        <v>16</v>
      </c>
      <c r="AO2" s="30" t="s">
        <v>5</v>
      </c>
      <c r="AP2" s="31" t="s">
        <v>6</v>
      </c>
      <c r="AQ2" s="31" t="s">
        <v>7</v>
      </c>
      <c r="AR2" s="31" t="s">
        <v>8</v>
      </c>
      <c r="AS2" s="31" t="s">
        <v>9</v>
      </c>
      <c r="AT2" s="31" t="s">
        <v>10</v>
      </c>
      <c r="AU2" s="31" t="s">
        <v>11</v>
      </c>
      <c r="AV2" s="31" t="s">
        <v>12</v>
      </c>
      <c r="AW2" s="31" t="s">
        <v>17</v>
      </c>
      <c r="AX2" s="31" t="s">
        <v>14</v>
      </c>
      <c r="AY2" s="31" t="s">
        <v>18</v>
      </c>
      <c r="AZ2" s="31" t="s">
        <v>19</v>
      </c>
      <c r="BA2" s="32" t="s">
        <v>16</v>
      </c>
    </row>
    <row r="3" spans="1:53" s="4" customFormat="1" x14ac:dyDescent="0.3">
      <c r="A3" s="9">
        <v>43831</v>
      </c>
      <c r="B3" s="15">
        <f>VLOOKUP($A3,'Monthly Rate'!$A$2:$N$156,2)+VLOOKUP('PNW Barge Rate'!$A3,'Monthly Tax Charge'!$A$2:$D$436,4)</f>
        <v>12.790215999999999</v>
      </c>
      <c r="C3" s="16">
        <f>VLOOKUP($A3,'Monthly Rate'!$A$2:$N$156,3)+VLOOKUP('PNW Barge Rate'!$A3,'Monthly Tax Charge'!$A$2:$D$436,4)</f>
        <v>13.700215999999999</v>
      </c>
      <c r="D3" s="16">
        <f>VLOOKUP($A3,'Monthly Rate'!$A$2:$N$156,4)+VLOOKUP('PNW Barge Rate'!$A3,'Monthly Tax Charge'!$A$2:$D$436,4)</f>
        <v>14.810215999999999</v>
      </c>
      <c r="E3" s="16">
        <f>VLOOKUP($A3,'Monthly Rate'!$A$2:$N$156,5)+VLOOKUP('PNW Barge Rate'!$A3,'Monthly Tax Charge'!$A$2:$D$436,4)</f>
        <v>14.930216</v>
      </c>
      <c r="F3" s="16">
        <f>VLOOKUP($A3,'Monthly Rate'!$A$2:$N$156,6)+VLOOKUP('PNW Barge Rate'!$A3,'Monthly Tax Charge'!$A$2:$D$436,4)</f>
        <v>15.160215999999998</v>
      </c>
      <c r="G3" s="16">
        <f>VLOOKUP($A3,'Monthly Rate'!$A$2:$N$156,7)+VLOOKUP('PNW Barge Rate'!$A3,'Monthly Tax Charge'!$A$2:$D$436,4)</f>
        <v>15.240215999999998</v>
      </c>
      <c r="H3" s="16">
        <f>VLOOKUP($A3,'Monthly Rate'!$A$2:$N$156,8)+VLOOKUP('PNW Barge Rate'!$A3,'Monthly Tax Charge'!$A$2:$D$436,4)</f>
        <v>15.420216</v>
      </c>
      <c r="I3" s="16">
        <f>VLOOKUP($A3,'Monthly Rate'!$A$2:$N$156,9)+VLOOKUP('PNW Barge Rate'!$A3,'Monthly Tax Charge'!$A$2:$D$436,4)</f>
        <v>16.410215999999998</v>
      </c>
      <c r="J3" s="16">
        <f>VLOOKUP($A3,'Monthly Rate'!$A$2:$N$156,10)+VLOOKUP('PNW Barge Rate'!$A3,'Monthly Tax Charge'!$A$2:$D$436,4)</f>
        <v>16.520216000000001</v>
      </c>
      <c r="K3" s="16">
        <f>VLOOKUP($A3,'Monthly Rate'!$A$2:$N$156,11)+VLOOKUP('PNW Barge Rate'!$A3,'Monthly Tax Charge'!$A$2:$D$436,4)</f>
        <v>17.300215999999999</v>
      </c>
      <c r="L3" s="16">
        <f>VLOOKUP($A3,'Monthly Rate'!$A$2:$N$156,12)+VLOOKUP('PNW Barge Rate'!$A3,'Monthly Tax Charge'!$A$2:$D$436,4)</f>
        <v>18.170216</v>
      </c>
      <c r="M3" s="16">
        <f>VLOOKUP($A3,'Monthly Rate'!$A$2:$N$156,13)+VLOOKUP('PNW Barge Rate'!$A3,'Monthly Tax Charge'!$A$2:$D$436,4)</f>
        <v>18.230215999999999</v>
      </c>
      <c r="N3" s="17">
        <f>VLOOKUP($A3,'Monthly Rate'!$A$2:$N$156,14)+VLOOKUP('PNW Barge Rate'!$A3,'Monthly Tax Charge'!$A$2:$D$436,4)</f>
        <v>18.880216000000001</v>
      </c>
      <c r="O3" s="12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4"/>
      <c r="AB3" s="12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4"/>
      <c r="AO3" s="12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4"/>
    </row>
    <row r="4" spans="1:53" s="4" customFormat="1" x14ac:dyDescent="0.3">
      <c r="A4" s="9">
        <v>43862</v>
      </c>
      <c r="B4" s="15">
        <f>VLOOKUP($A4,'Monthly Rate'!$A$2:$N$156,2)+VLOOKUP('PNW Barge Rate'!$A4,'Monthly Tax Charge'!$A$2:$D$436,4)</f>
        <v>12.741247999999999</v>
      </c>
      <c r="C4" s="16">
        <f>VLOOKUP($A4,'Monthly Rate'!$A$2:$N$156,3)+VLOOKUP('PNW Barge Rate'!$A4,'Monthly Tax Charge'!$A$2:$D$436,4)</f>
        <v>13.651247999999999</v>
      </c>
      <c r="D4" s="16">
        <f>VLOOKUP($A4,'Monthly Rate'!$A$2:$N$156,4)+VLOOKUP('PNW Barge Rate'!$A4,'Monthly Tax Charge'!$A$2:$D$436,4)</f>
        <v>14.761247999999998</v>
      </c>
      <c r="E4" s="16">
        <f>VLOOKUP($A4,'Monthly Rate'!$A$2:$N$156,5)+VLOOKUP('PNW Barge Rate'!$A4,'Monthly Tax Charge'!$A$2:$D$436,4)</f>
        <v>14.881247999999999</v>
      </c>
      <c r="F4" s="16">
        <f>VLOOKUP($A4,'Monthly Rate'!$A$2:$N$156,6)+VLOOKUP('PNW Barge Rate'!$A4,'Monthly Tax Charge'!$A$2:$D$436,4)</f>
        <v>15.111248</v>
      </c>
      <c r="G4" s="16">
        <f>VLOOKUP($A4,'Monthly Rate'!$A$2:$N$156,7)+VLOOKUP('PNW Barge Rate'!$A4,'Monthly Tax Charge'!$A$2:$D$436,4)</f>
        <v>15.191247999999998</v>
      </c>
      <c r="H4" s="16">
        <f>VLOOKUP($A4,'Monthly Rate'!$A$2:$N$156,8)+VLOOKUP('PNW Barge Rate'!$A4,'Monthly Tax Charge'!$A$2:$D$436,4)</f>
        <v>15.371248000000001</v>
      </c>
      <c r="I4" s="16">
        <f>VLOOKUP($A4,'Monthly Rate'!$A$2:$N$156,9)+VLOOKUP('PNW Barge Rate'!$A4,'Monthly Tax Charge'!$A$2:$D$436,4)</f>
        <v>16.361248</v>
      </c>
      <c r="J4" s="16">
        <f>VLOOKUP($A4,'Monthly Rate'!$A$2:$N$156,10)+VLOOKUP('PNW Barge Rate'!$A4,'Monthly Tax Charge'!$A$2:$D$436,4)</f>
        <v>16.471247999999999</v>
      </c>
      <c r="K4" s="16">
        <f>VLOOKUP($A4,'Monthly Rate'!$A$2:$N$156,11)+VLOOKUP('PNW Barge Rate'!$A4,'Monthly Tax Charge'!$A$2:$D$436,4)</f>
        <v>17.251248</v>
      </c>
      <c r="L4" s="16">
        <f>VLOOKUP($A4,'Monthly Rate'!$A$2:$N$156,12)+VLOOKUP('PNW Barge Rate'!$A4,'Monthly Tax Charge'!$A$2:$D$436,4)</f>
        <v>18.121248000000001</v>
      </c>
      <c r="M4" s="16">
        <f>VLOOKUP($A4,'Monthly Rate'!$A$2:$N$156,13)+VLOOKUP('PNW Barge Rate'!$A4,'Monthly Tax Charge'!$A$2:$D$436,4)</f>
        <v>18.181248</v>
      </c>
      <c r="N4" s="17">
        <f>VLOOKUP($A4,'Monthly Rate'!$A$2:$N$156,14)+VLOOKUP('PNW Barge Rate'!$A4,'Monthly Tax Charge'!$A$2:$D$436,4)</f>
        <v>18.831247999999999</v>
      </c>
      <c r="O4" s="12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4"/>
      <c r="AB4" s="12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4"/>
      <c r="AO4" s="12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4"/>
    </row>
    <row r="5" spans="1:53" s="4" customFormat="1" x14ac:dyDescent="0.3">
      <c r="A5" s="9">
        <v>43891</v>
      </c>
      <c r="B5" s="15">
        <f>VLOOKUP($A5,'Monthly Rate'!$A$2:$N$156,2)+VLOOKUP('PNW Barge Rate'!$A5,'Monthly Tax Charge'!$A$2:$D$436,4)</f>
        <v>12.716989999999999</v>
      </c>
      <c r="C5" s="16">
        <f>VLOOKUP($A5,'Monthly Rate'!$A$2:$N$156,3)+VLOOKUP('PNW Barge Rate'!$A5,'Monthly Tax Charge'!$A$2:$D$436,4)</f>
        <v>13.626989999999999</v>
      </c>
      <c r="D5" s="16">
        <f>VLOOKUP($A5,'Monthly Rate'!$A$2:$N$156,4)+VLOOKUP('PNW Barge Rate'!$A5,'Monthly Tax Charge'!$A$2:$D$436,4)</f>
        <v>14.736989999999999</v>
      </c>
      <c r="E5" s="16">
        <f>VLOOKUP($A5,'Monthly Rate'!$A$2:$N$156,5)+VLOOKUP('PNW Barge Rate'!$A5,'Monthly Tax Charge'!$A$2:$D$436,4)</f>
        <v>14.85699</v>
      </c>
      <c r="F5" s="16">
        <f>VLOOKUP($A5,'Monthly Rate'!$A$2:$N$156,6)+VLOOKUP('PNW Barge Rate'!$A5,'Monthly Tax Charge'!$A$2:$D$436,4)</f>
        <v>15.086989999999998</v>
      </c>
      <c r="G5" s="16">
        <f>VLOOKUP($A5,'Monthly Rate'!$A$2:$N$156,7)+VLOOKUP('PNW Barge Rate'!$A5,'Monthly Tax Charge'!$A$2:$D$436,4)</f>
        <v>15.166989999999998</v>
      </c>
      <c r="H5" s="16">
        <f>VLOOKUP($A5,'Monthly Rate'!$A$2:$N$156,8)+VLOOKUP('PNW Barge Rate'!$A5,'Monthly Tax Charge'!$A$2:$D$436,4)</f>
        <v>15.34699</v>
      </c>
      <c r="I5" s="16">
        <f>VLOOKUP($A5,'Monthly Rate'!$A$2:$N$156,9)+VLOOKUP('PNW Barge Rate'!$A5,'Monthly Tax Charge'!$A$2:$D$436,4)</f>
        <v>16.33699</v>
      </c>
      <c r="J5" s="16">
        <f>VLOOKUP($A5,'Monthly Rate'!$A$2:$N$156,10)+VLOOKUP('PNW Barge Rate'!$A5,'Monthly Tax Charge'!$A$2:$D$436,4)</f>
        <v>16.44699</v>
      </c>
      <c r="K5" s="16">
        <f>VLOOKUP($A5,'Monthly Rate'!$A$2:$N$156,11)+VLOOKUP('PNW Barge Rate'!$A5,'Monthly Tax Charge'!$A$2:$D$436,4)</f>
        <v>17.226990000000001</v>
      </c>
      <c r="L5" s="16">
        <f>VLOOKUP($A5,'Monthly Rate'!$A$2:$N$156,12)+VLOOKUP('PNW Barge Rate'!$A5,'Monthly Tax Charge'!$A$2:$D$436,4)</f>
        <v>18.096990000000002</v>
      </c>
      <c r="M5" s="16">
        <f>VLOOKUP($A5,'Monthly Rate'!$A$2:$N$156,13)+VLOOKUP('PNW Barge Rate'!$A5,'Monthly Tax Charge'!$A$2:$D$436,4)</f>
        <v>18.15699</v>
      </c>
      <c r="N5" s="17">
        <f>VLOOKUP($A5,'Monthly Rate'!$A$2:$N$156,14)+VLOOKUP('PNW Barge Rate'!$A5,'Monthly Tax Charge'!$A$2:$D$436,4)</f>
        <v>18.806989999999999</v>
      </c>
      <c r="O5" s="12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4"/>
      <c r="AB5" s="12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4"/>
      <c r="AO5" s="12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4"/>
    </row>
    <row r="6" spans="1:53" s="4" customFormat="1" x14ac:dyDescent="0.3">
      <c r="A6" s="9">
        <v>43922</v>
      </c>
      <c r="B6" s="15">
        <f>VLOOKUP($A6,'Monthly Rate'!$A$2:$N$156,2)+VLOOKUP('PNW Barge Rate'!$A6,'Monthly Tax Charge'!$A$2:$D$436,4)</f>
        <v>12.66863</v>
      </c>
      <c r="C6" s="16">
        <f>VLOOKUP($A6,'Monthly Rate'!$A$2:$N$156,3)+VLOOKUP('PNW Barge Rate'!$A6,'Monthly Tax Charge'!$A$2:$D$436,4)</f>
        <v>13.57863</v>
      </c>
      <c r="D6" s="16">
        <f>VLOOKUP($A6,'Monthly Rate'!$A$2:$N$156,4)+VLOOKUP('PNW Barge Rate'!$A6,'Monthly Tax Charge'!$A$2:$D$436,4)</f>
        <v>14.68863</v>
      </c>
      <c r="E6" s="16">
        <f>VLOOKUP($A6,'Monthly Rate'!$A$2:$N$156,5)+VLOOKUP('PNW Barge Rate'!$A6,'Monthly Tax Charge'!$A$2:$D$436,4)</f>
        <v>14.808630000000001</v>
      </c>
      <c r="F6" s="16">
        <f>VLOOKUP($A6,'Monthly Rate'!$A$2:$N$156,6)+VLOOKUP('PNW Barge Rate'!$A6,'Monthly Tax Charge'!$A$2:$D$436,4)</f>
        <v>15.038629999999999</v>
      </c>
      <c r="G6" s="16">
        <f>VLOOKUP($A6,'Monthly Rate'!$A$2:$N$156,7)+VLOOKUP('PNW Barge Rate'!$A6,'Monthly Tax Charge'!$A$2:$D$436,4)</f>
        <v>15.11863</v>
      </c>
      <c r="H6" s="16">
        <f>VLOOKUP($A6,'Monthly Rate'!$A$2:$N$156,8)+VLOOKUP('PNW Barge Rate'!$A6,'Monthly Tax Charge'!$A$2:$D$436,4)</f>
        <v>15.298630000000001</v>
      </c>
      <c r="I6" s="16">
        <f>VLOOKUP($A6,'Monthly Rate'!$A$2:$N$156,9)+VLOOKUP('PNW Barge Rate'!$A6,'Monthly Tax Charge'!$A$2:$D$436,4)</f>
        <v>16.288629999999998</v>
      </c>
      <c r="J6" s="16">
        <f>VLOOKUP($A6,'Monthly Rate'!$A$2:$N$156,10)+VLOOKUP('PNW Barge Rate'!$A6,'Monthly Tax Charge'!$A$2:$D$436,4)</f>
        <v>16.398630000000001</v>
      </c>
      <c r="K6" s="16">
        <f>VLOOKUP($A6,'Monthly Rate'!$A$2:$N$156,11)+VLOOKUP('PNW Barge Rate'!$A6,'Monthly Tax Charge'!$A$2:$D$436,4)</f>
        <v>17.178629999999998</v>
      </c>
      <c r="L6" s="16">
        <f>VLOOKUP($A6,'Monthly Rate'!$A$2:$N$156,12)+VLOOKUP('PNW Barge Rate'!$A6,'Monthly Tax Charge'!$A$2:$D$436,4)</f>
        <v>18.048629999999999</v>
      </c>
      <c r="M6" s="16">
        <f>VLOOKUP($A6,'Monthly Rate'!$A$2:$N$156,13)+VLOOKUP('PNW Barge Rate'!$A6,'Monthly Tax Charge'!$A$2:$D$436,4)</f>
        <v>18.108629999999998</v>
      </c>
      <c r="N6" s="17">
        <f>VLOOKUP($A6,'Monthly Rate'!$A$2:$N$156,14)+VLOOKUP('PNW Barge Rate'!$A6,'Monthly Tax Charge'!$A$2:$D$436,4)</f>
        <v>18.75863</v>
      </c>
      <c r="O6" s="12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4"/>
      <c r="AB6" s="12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4"/>
      <c r="AO6" s="12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4"/>
    </row>
    <row r="7" spans="1:53" s="4" customFormat="1" x14ac:dyDescent="0.3">
      <c r="A7" s="9">
        <v>43952</v>
      </c>
      <c r="B7" s="15">
        <f>VLOOKUP($A7,'Monthly Rate'!$A$2:$N$156,2)+VLOOKUP('PNW Barge Rate'!$A7,'Monthly Tax Charge'!$A$2:$D$436,4)</f>
        <v>12.608051</v>
      </c>
      <c r="C7" s="16">
        <f>VLOOKUP($A7,'Monthly Rate'!$A$2:$N$156,3)+VLOOKUP('PNW Barge Rate'!$A7,'Monthly Tax Charge'!$A$2:$D$436,4)</f>
        <v>13.518051</v>
      </c>
      <c r="D7" s="16">
        <f>VLOOKUP($A7,'Monthly Rate'!$A$2:$N$156,4)+VLOOKUP('PNW Barge Rate'!$A7,'Monthly Tax Charge'!$A$2:$D$436,4)</f>
        <v>14.628050999999999</v>
      </c>
      <c r="E7" s="16">
        <f>VLOOKUP($A7,'Monthly Rate'!$A$2:$N$156,5)+VLOOKUP('PNW Barge Rate'!$A7,'Monthly Tax Charge'!$A$2:$D$436,4)</f>
        <v>14.748051</v>
      </c>
      <c r="F7" s="16">
        <f>VLOOKUP($A7,'Monthly Rate'!$A$2:$N$156,6)+VLOOKUP('PNW Barge Rate'!$A7,'Monthly Tax Charge'!$A$2:$D$436,4)</f>
        <v>14.978050999999999</v>
      </c>
      <c r="G7" s="16">
        <f>VLOOKUP($A7,'Monthly Rate'!$A$2:$N$156,7)+VLOOKUP('PNW Barge Rate'!$A7,'Monthly Tax Charge'!$A$2:$D$436,4)</f>
        <v>15.058050999999999</v>
      </c>
      <c r="H7" s="16">
        <f>VLOOKUP($A7,'Monthly Rate'!$A$2:$N$156,8)+VLOOKUP('PNW Barge Rate'!$A7,'Monthly Tax Charge'!$A$2:$D$436,4)</f>
        <v>15.238051</v>
      </c>
      <c r="I7" s="16">
        <f>VLOOKUP($A7,'Monthly Rate'!$A$2:$N$156,9)+VLOOKUP('PNW Barge Rate'!$A7,'Monthly Tax Charge'!$A$2:$D$436,4)</f>
        <v>16.228051000000001</v>
      </c>
      <c r="J7" s="16">
        <f>VLOOKUP($A7,'Monthly Rate'!$A$2:$N$156,10)+VLOOKUP('PNW Barge Rate'!$A7,'Monthly Tax Charge'!$A$2:$D$436,4)</f>
        <v>16.338051</v>
      </c>
      <c r="K7" s="16">
        <f>VLOOKUP($A7,'Monthly Rate'!$A$2:$N$156,11)+VLOOKUP('PNW Barge Rate'!$A7,'Monthly Tax Charge'!$A$2:$D$436,4)</f>
        <v>17.118051000000001</v>
      </c>
      <c r="L7" s="16">
        <f>VLOOKUP($A7,'Monthly Rate'!$A$2:$N$156,12)+VLOOKUP('PNW Barge Rate'!$A7,'Monthly Tax Charge'!$A$2:$D$436,4)</f>
        <v>17.988050999999999</v>
      </c>
      <c r="M7" s="16">
        <f>VLOOKUP($A7,'Monthly Rate'!$A$2:$N$156,13)+VLOOKUP('PNW Barge Rate'!$A7,'Monthly Tax Charge'!$A$2:$D$436,4)</f>
        <v>18.048051000000001</v>
      </c>
      <c r="N7" s="17">
        <f>VLOOKUP($A7,'Monthly Rate'!$A$2:$N$156,14)+VLOOKUP('PNW Barge Rate'!$A7,'Monthly Tax Charge'!$A$2:$D$436,4)</f>
        <v>18.698051</v>
      </c>
      <c r="O7" s="12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4"/>
      <c r="AB7" s="12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4"/>
      <c r="AO7" s="12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4"/>
    </row>
    <row r="8" spans="1:53" s="4" customFormat="1" x14ac:dyDescent="0.3">
      <c r="A8" s="9">
        <v>43983</v>
      </c>
      <c r="B8" s="15">
        <f>VLOOKUP($A8,'Monthly Rate'!$A$2:$N$156,2)+VLOOKUP('PNW Barge Rate'!$A8,'Monthly Tax Charge'!$A$2:$D$436,4)</f>
        <v>12.476459999999999</v>
      </c>
      <c r="C8" s="16">
        <f>VLOOKUP($A8,'Monthly Rate'!$A$2:$N$156,3)+VLOOKUP('PNW Barge Rate'!$A8,'Monthly Tax Charge'!$A$2:$D$436,4)</f>
        <v>13.38646</v>
      </c>
      <c r="D8" s="16">
        <f>VLOOKUP($A8,'Monthly Rate'!$A$2:$N$156,4)+VLOOKUP('PNW Barge Rate'!$A8,'Monthly Tax Charge'!$A$2:$D$436,4)</f>
        <v>14.496459999999999</v>
      </c>
      <c r="E8" s="16">
        <f>VLOOKUP($A8,'Monthly Rate'!$A$2:$N$156,5)+VLOOKUP('PNW Barge Rate'!$A8,'Monthly Tax Charge'!$A$2:$D$436,4)</f>
        <v>14.61646</v>
      </c>
      <c r="F8" s="16">
        <f>VLOOKUP($A8,'Monthly Rate'!$A$2:$N$156,6)+VLOOKUP('PNW Barge Rate'!$A8,'Monthly Tax Charge'!$A$2:$D$436,4)</f>
        <v>14.84646</v>
      </c>
      <c r="G8" s="16">
        <f>VLOOKUP($A8,'Monthly Rate'!$A$2:$N$156,7)+VLOOKUP('PNW Barge Rate'!$A8,'Monthly Tax Charge'!$A$2:$D$436,4)</f>
        <v>14.926459999999999</v>
      </c>
      <c r="H8" s="16">
        <f>VLOOKUP($A8,'Monthly Rate'!$A$2:$N$156,8)+VLOOKUP('PNW Barge Rate'!$A8,'Monthly Tax Charge'!$A$2:$D$436,4)</f>
        <v>15.106460000000002</v>
      </c>
      <c r="I8" s="16">
        <f>VLOOKUP($A8,'Monthly Rate'!$A$2:$N$156,9)+VLOOKUP('PNW Barge Rate'!$A8,'Monthly Tax Charge'!$A$2:$D$436,4)</f>
        <v>16.09646</v>
      </c>
      <c r="J8" s="16">
        <f>VLOOKUP($A8,'Monthly Rate'!$A$2:$N$156,10)+VLOOKUP('PNW Barge Rate'!$A8,'Monthly Tax Charge'!$A$2:$D$436,4)</f>
        <v>16.20646</v>
      </c>
      <c r="K8" s="16">
        <f>VLOOKUP($A8,'Monthly Rate'!$A$2:$N$156,11)+VLOOKUP('PNW Barge Rate'!$A8,'Monthly Tax Charge'!$A$2:$D$436,4)</f>
        <v>16.986460000000001</v>
      </c>
      <c r="L8" s="16">
        <f>VLOOKUP($A8,'Monthly Rate'!$A$2:$N$156,12)+VLOOKUP('PNW Barge Rate'!$A8,'Monthly Tax Charge'!$A$2:$D$436,4)</f>
        <v>17.856460000000002</v>
      </c>
      <c r="M8" s="16">
        <f>VLOOKUP($A8,'Monthly Rate'!$A$2:$N$156,13)+VLOOKUP('PNW Barge Rate'!$A8,'Monthly Tax Charge'!$A$2:$D$436,4)</f>
        <v>17.916460000000001</v>
      </c>
      <c r="N8" s="17">
        <f>VLOOKUP($A8,'Monthly Rate'!$A$2:$N$156,14)+VLOOKUP('PNW Barge Rate'!$A8,'Monthly Tax Charge'!$A$2:$D$436,4)</f>
        <v>18.566459999999999</v>
      </c>
      <c r="O8" s="12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4"/>
      <c r="AB8" s="12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4"/>
      <c r="AO8" s="12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4"/>
    </row>
    <row r="9" spans="1:53" s="4" customFormat="1" x14ac:dyDescent="0.3">
      <c r="A9" s="9">
        <v>44013</v>
      </c>
      <c r="B9" s="15">
        <f>VLOOKUP($A9,'Monthly Rate'!$A$2:$N$156,2)+VLOOKUP('PNW Barge Rate'!$A9,'Monthly Tax Charge'!$A$2:$D$436,4)</f>
        <v>12.428886</v>
      </c>
      <c r="C9" s="16">
        <f>VLOOKUP($A9,'Monthly Rate'!$A$2:$N$156,3)+VLOOKUP('PNW Barge Rate'!$A9,'Monthly Tax Charge'!$A$2:$D$436,4)</f>
        <v>13.338886</v>
      </c>
      <c r="D9" s="16">
        <f>VLOOKUP($A9,'Monthly Rate'!$A$2:$N$156,4)+VLOOKUP('PNW Barge Rate'!$A9,'Monthly Tax Charge'!$A$2:$D$436,4)</f>
        <v>14.448886</v>
      </c>
      <c r="E9" s="16">
        <f>VLOOKUP($A9,'Monthly Rate'!$A$2:$N$156,5)+VLOOKUP('PNW Barge Rate'!$A9,'Monthly Tax Charge'!$A$2:$D$436,4)</f>
        <v>14.568886000000001</v>
      </c>
      <c r="F9" s="16">
        <f>VLOOKUP($A9,'Monthly Rate'!$A$2:$N$156,6)+VLOOKUP('PNW Barge Rate'!$A9,'Monthly Tax Charge'!$A$2:$D$436,4)</f>
        <v>14.798886</v>
      </c>
      <c r="G9" s="16">
        <f>VLOOKUP($A9,'Monthly Rate'!$A$2:$N$156,7)+VLOOKUP('PNW Barge Rate'!$A9,'Monthly Tax Charge'!$A$2:$D$436,4)</f>
        <v>14.878886</v>
      </c>
      <c r="H9" s="16">
        <f>VLOOKUP($A9,'Monthly Rate'!$A$2:$N$156,8)+VLOOKUP('PNW Barge Rate'!$A9,'Monthly Tax Charge'!$A$2:$D$436,4)</f>
        <v>15.058886000000001</v>
      </c>
      <c r="I9" s="16">
        <f>VLOOKUP($A9,'Monthly Rate'!$A$2:$N$156,9)+VLOOKUP('PNW Barge Rate'!$A9,'Monthly Tax Charge'!$A$2:$D$436,4)</f>
        <v>16.048886</v>
      </c>
      <c r="J9" s="16">
        <f>VLOOKUP($A9,'Monthly Rate'!$A$2:$N$156,10)+VLOOKUP('PNW Barge Rate'!$A9,'Monthly Tax Charge'!$A$2:$D$436,4)</f>
        <v>16.158886000000003</v>
      </c>
      <c r="K9" s="16">
        <f>VLOOKUP($A9,'Monthly Rate'!$A$2:$N$156,11)+VLOOKUP('PNW Barge Rate'!$A9,'Monthly Tax Charge'!$A$2:$D$436,4)</f>
        <v>16.938886</v>
      </c>
      <c r="L9" s="16">
        <f>VLOOKUP($A9,'Monthly Rate'!$A$2:$N$156,12)+VLOOKUP('PNW Barge Rate'!$A9,'Monthly Tax Charge'!$A$2:$D$436,4)</f>
        <v>17.808886000000001</v>
      </c>
      <c r="M9" s="16">
        <f>VLOOKUP($A9,'Monthly Rate'!$A$2:$N$156,13)+VLOOKUP('PNW Barge Rate'!$A9,'Monthly Tax Charge'!$A$2:$D$436,4)</f>
        <v>17.868886</v>
      </c>
      <c r="N9" s="17">
        <f>VLOOKUP($A9,'Monthly Rate'!$A$2:$N$156,14)+VLOOKUP('PNW Barge Rate'!$A9,'Monthly Tax Charge'!$A$2:$D$436,4)</f>
        <v>18.518886000000002</v>
      </c>
      <c r="O9" s="12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4"/>
      <c r="AB9" s="12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4"/>
      <c r="AO9" s="12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4"/>
    </row>
    <row r="10" spans="1:53" s="4" customFormat="1" x14ac:dyDescent="0.3">
      <c r="A10" s="10">
        <v>44044</v>
      </c>
      <c r="B10" s="15">
        <f>VLOOKUP($A10,'Monthly Rate'!$A$2:$N$156,2)+VLOOKUP('PNW Barge Rate'!$A10,'Monthly Tax Charge'!$A$2:$D$436,4)</f>
        <v>12.440825999999999</v>
      </c>
      <c r="C10" s="16">
        <f>VLOOKUP($A10,'Monthly Rate'!$A$2:$N$156,3)+VLOOKUP('PNW Barge Rate'!$A10,'Monthly Tax Charge'!$A$2:$D$436,4)</f>
        <v>13.350826</v>
      </c>
      <c r="D10" s="16">
        <f>VLOOKUP($A10,'Monthly Rate'!$A$2:$N$156,4)+VLOOKUP('PNW Barge Rate'!$A10,'Monthly Tax Charge'!$A$2:$D$436,4)</f>
        <v>14.460825999999999</v>
      </c>
      <c r="E10" s="16">
        <f>VLOOKUP($A10,'Monthly Rate'!$A$2:$N$156,5)+VLOOKUP('PNW Barge Rate'!$A10,'Monthly Tax Charge'!$A$2:$D$436,4)</f>
        <v>14.580826</v>
      </c>
      <c r="F10" s="16">
        <f>VLOOKUP($A10,'Monthly Rate'!$A$2:$N$156,6)+VLOOKUP('PNW Barge Rate'!$A10,'Monthly Tax Charge'!$A$2:$D$436,4)</f>
        <v>14.810825999999999</v>
      </c>
      <c r="G10" s="16">
        <f>VLOOKUP($A10,'Monthly Rate'!$A$2:$N$156,7)+VLOOKUP('PNW Barge Rate'!$A10,'Monthly Tax Charge'!$A$2:$D$436,4)</f>
        <v>14.890825999999999</v>
      </c>
      <c r="H10" s="16">
        <f>VLOOKUP($A10,'Monthly Rate'!$A$2:$N$156,8)+VLOOKUP('PNW Barge Rate'!$A10,'Monthly Tax Charge'!$A$2:$D$436,4)</f>
        <v>15.070826</v>
      </c>
      <c r="I10" s="16">
        <f>VLOOKUP($A10,'Monthly Rate'!$A$2:$N$156,9)+VLOOKUP('PNW Barge Rate'!$A10,'Monthly Tax Charge'!$A$2:$D$436,4)</f>
        <v>16.060825999999999</v>
      </c>
      <c r="J10" s="16">
        <f>VLOOKUP($A10,'Monthly Rate'!$A$2:$N$156,10)+VLOOKUP('PNW Barge Rate'!$A10,'Monthly Tax Charge'!$A$2:$D$436,4)</f>
        <v>16.170826000000002</v>
      </c>
      <c r="K10" s="16">
        <f>VLOOKUP($A10,'Monthly Rate'!$A$2:$N$156,11)+VLOOKUP('PNW Barge Rate'!$A10,'Monthly Tax Charge'!$A$2:$D$436,4)</f>
        <v>16.950825999999999</v>
      </c>
      <c r="L10" s="16">
        <f>VLOOKUP($A10,'Monthly Rate'!$A$2:$N$156,12)+VLOOKUP('PNW Barge Rate'!$A10,'Monthly Tax Charge'!$A$2:$D$436,4)</f>
        <v>17.820826</v>
      </c>
      <c r="M10" s="16">
        <f>VLOOKUP($A10,'Monthly Rate'!$A$2:$N$156,13)+VLOOKUP('PNW Barge Rate'!$A10,'Monthly Tax Charge'!$A$2:$D$436,4)</f>
        <v>17.880825999999999</v>
      </c>
      <c r="N10" s="17">
        <f>VLOOKUP($A10,'Monthly Rate'!$A$2:$N$156,14)+VLOOKUP('PNW Barge Rate'!$A10,'Monthly Tax Charge'!$A$2:$D$436,4)</f>
        <v>18.530826000000001</v>
      </c>
      <c r="O10" s="12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4"/>
      <c r="AB10" s="12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4"/>
      <c r="AO10" s="12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4"/>
    </row>
    <row r="11" spans="1:53" s="4" customFormat="1" x14ac:dyDescent="0.3">
      <c r="A11" s="9">
        <v>44075</v>
      </c>
      <c r="B11" s="15">
        <f>VLOOKUP($A11,'Monthly Rate'!$A$2:$N$156,2)+VLOOKUP('PNW Barge Rate'!$A11,'Monthly Tax Charge'!$A$2:$D$436,4)</f>
        <v>12.440825999999999</v>
      </c>
      <c r="C11" s="16">
        <f>VLOOKUP($A11,'Monthly Rate'!$A$2:$N$156,3)+VLOOKUP('PNW Barge Rate'!$A11,'Monthly Tax Charge'!$A$2:$D$436,4)</f>
        <v>13.350826</v>
      </c>
      <c r="D11" s="16">
        <f>VLOOKUP($A11,'Monthly Rate'!$A$2:$N$156,4)+VLOOKUP('PNW Barge Rate'!$A11,'Monthly Tax Charge'!$A$2:$D$436,4)</f>
        <v>14.460825999999999</v>
      </c>
      <c r="E11" s="16">
        <f>VLOOKUP($A11,'Monthly Rate'!$A$2:$N$156,5)+VLOOKUP('PNW Barge Rate'!$A11,'Monthly Tax Charge'!$A$2:$D$436,4)</f>
        <v>14.580826</v>
      </c>
      <c r="F11" s="16">
        <f>VLOOKUP($A11,'Monthly Rate'!$A$2:$N$156,6)+VLOOKUP('PNW Barge Rate'!$A11,'Monthly Tax Charge'!$A$2:$D$436,4)</f>
        <v>14.810825999999999</v>
      </c>
      <c r="G11" s="16">
        <f>VLOOKUP($A11,'Monthly Rate'!$A$2:$N$156,7)+VLOOKUP('PNW Barge Rate'!$A11,'Monthly Tax Charge'!$A$2:$D$436,4)</f>
        <v>14.890825999999999</v>
      </c>
      <c r="H11" s="16">
        <f>VLOOKUP($A11,'Monthly Rate'!$A$2:$N$156,8)+VLOOKUP('PNW Barge Rate'!$A11,'Monthly Tax Charge'!$A$2:$D$436,4)</f>
        <v>15.070826</v>
      </c>
      <c r="I11" s="16">
        <f>VLOOKUP($A11,'Monthly Rate'!$A$2:$N$156,9)+VLOOKUP('PNW Barge Rate'!$A11,'Monthly Tax Charge'!$A$2:$D$436,4)</f>
        <v>16.060825999999999</v>
      </c>
      <c r="J11" s="16">
        <f>VLOOKUP($A11,'Monthly Rate'!$A$2:$N$156,10)+VLOOKUP('PNW Barge Rate'!$A11,'Monthly Tax Charge'!$A$2:$D$436,4)</f>
        <v>16.170826000000002</v>
      </c>
      <c r="K11" s="16">
        <f>VLOOKUP($A11,'Monthly Rate'!$A$2:$N$156,11)+VLOOKUP('PNW Barge Rate'!$A11,'Monthly Tax Charge'!$A$2:$D$436,4)</f>
        <v>16.950825999999999</v>
      </c>
      <c r="L11" s="16">
        <f>VLOOKUP($A11,'Monthly Rate'!$A$2:$N$156,12)+VLOOKUP('PNW Barge Rate'!$A11,'Monthly Tax Charge'!$A$2:$D$436,4)</f>
        <v>17.820826</v>
      </c>
      <c r="M11" s="16">
        <f>VLOOKUP($A11,'Monthly Rate'!$A$2:$N$156,13)+VLOOKUP('PNW Barge Rate'!$A11,'Monthly Tax Charge'!$A$2:$D$436,4)</f>
        <v>17.880825999999999</v>
      </c>
      <c r="N11" s="17">
        <f>VLOOKUP($A11,'Monthly Rate'!$A$2:$N$156,14)+VLOOKUP('PNW Barge Rate'!$A11,'Monthly Tax Charge'!$A$2:$D$436,4)</f>
        <v>18.530826000000001</v>
      </c>
      <c r="O11" s="12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4"/>
      <c r="AB11" s="12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4"/>
      <c r="AO11" s="12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4"/>
    </row>
    <row r="12" spans="1:53" s="4" customFormat="1" x14ac:dyDescent="0.3">
      <c r="A12" s="9">
        <v>44105</v>
      </c>
      <c r="B12" s="15">
        <f>VLOOKUP($A12,'Monthly Rate'!$A$2:$N$156,2)+VLOOKUP('PNW Barge Rate'!$A12,'Monthly Tax Charge'!$A$2:$D$436,4)</f>
        <v>12.440825999999999</v>
      </c>
      <c r="C12" s="16">
        <f>VLOOKUP($A12,'Monthly Rate'!$A$2:$N$156,3)+VLOOKUP('PNW Barge Rate'!$A12,'Monthly Tax Charge'!$A$2:$D$436,4)</f>
        <v>13.350826</v>
      </c>
      <c r="D12" s="16">
        <f>VLOOKUP($A12,'Monthly Rate'!$A$2:$N$156,4)+VLOOKUP('PNW Barge Rate'!$A12,'Monthly Tax Charge'!$A$2:$D$436,4)</f>
        <v>14.460825999999999</v>
      </c>
      <c r="E12" s="16">
        <f>VLOOKUP($A12,'Monthly Rate'!$A$2:$N$156,5)+VLOOKUP('PNW Barge Rate'!$A12,'Monthly Tax Charge'!$A$2:$D$436,4)</f>
        <v>14.580826</v>
      </c>
      <c r="F12" s="16">
        <f>VLOOKUP($A12,'Monthly Rate'!$A$2:$N$156,6)+VLOOKUP('PNW Barge Rate'!$A12,'Monthly Tax Charge'!$A$2:$D$436,4)</f>
        <v>14.810825999999999</v>
      </c>
      <c r="G12" s="16">
        <f>VLOOKUP($A12,'Monthly Rate'!$A$2:$N$156,7)+VLOOKUP('PNW Barge Rate'!$A12,'Monthly Tax Charge'!$A$2:$D$436,4)</f>
        <v>14.890825999999999</v>
      </c>
      <c r="H12" s="16">
        <f>VLOOKUP($A12,'Monthly Rate'!$A$2:$N$156,8)+VLOOKUP('PNW Barge Rate'!$A12,'Monthly Tax Charge'!$A$2:$D$436,4)</f>
        <v>15.070826</v>
      </c>
      <c r="I12" s="16">
        <f>VLOOKUP($A12,'Monthly Rate'!$A$2:$N$156,9)+VLOOKUP('PNW Barge Rate'!$A12,'Monthly Tax Charge'!$A$2:$D$436,4)</f>
        <v>16.060825999999999</v>
      </c>
      <c r="J12" s="16">
        <f>VLOOKUP($A12,'Monthly Rate'!$A$2:$N$156,10)+VLOOKUP('PNW Barge Rate'!$A12,'Monthly Tax Charge'!$A$2:$D$436,4)</f>
        <v>16.170826000000002</v>
      </c>
      <c r="K12" s="16">
        <f>VLOOKUP($A12,'Monthly Rate'!$A$2:$N$156,11)+VLOOKUP('PNW Barge Rate'!$A12,'Monthly Tax Charge'!$A$2:$D$436,4)</f>
        <v>16.950825999999999</v>
      </c>
      <c r="L12" s="16">
        <f>VLOOKUP($A12,'Monthly Rate'!$A$2:$N$156,12)+VLOOKUP('PNW Barge Rate'!$A12,'Monthly Tax Charge'!$A$2:$D$436,4)</f>
        <v>17.820826</v>
      </c>
      <c r="M12" s="16">
        <f>VLOOKUP($A12,'Monthly Rate'!$A$2:$N$156,13)+VLOOKUP('PNW Barge Rate'!$A12,'Monthly Tax Charge'!$A$2:$D$436,4)</f>
        <v>17.880825999999999</v>
      </c>
      <c r="N12" s="17">
        <f>VLOOKUP($A12,'Monthly Rate'!$A$2:$N$156,14)+VLOOKUP('PNW Barge Rate'!$A12,'Monthly Tax Charge'!$A$2:$D$436,4)</f>
        <v>18.530826000000001</v>
      </c>
      <c r="O12" s="12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4"/>
      <c r="AB12" s="12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4"/>
      <c r="AO12" s="12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4"/>
    </row>
    <row r="13" spans="1:53" s="4" customFormat="1" x14ac:dyDescent="0.3">
      <c r="A13" s="9">
        <v>44136</v>
      </c>
      <c r="B13" s="15">
        <f>VLOOKUP($A13,'Monthly Rate'!$A$2:$N$156,2)+VLOOKUP('PNW Barge Rate'!$A13,'Monthly Tax Charge'!$A$2:$D$436,4)</f>
        <v>12.428886</v>
      </c>
      <c r="C13" s="16">
        <f>VLOOKUP($A13,'Monthly Rate'!$A$2:$N$156,3)+VLOOKUP('PNW Barge Rate'!$A13,'Monthly Tax Charge'!$A$2:$D$436,4)</f>
        <v>13.338886</v>
      </c>
      <c r="D13" s="16">
        <f>VLOOKUP($A13,'Monthly Rate'!$A$2:$N$156,4)+VLOOKUP('PNW Barge Rate'!$A13,'Monthly Tax Charge'!$A$2:$D$436,4)</f>
        <v>14.448886</v>
      </c>
      <c r="E13" s="16">
        <f>VLOOKUP($A13,'Monthly Rate'!$A$2:$N$156,5)+VLOOKUP('PNW Barge Rate'!$A13,'Monthly Tax Charge'!$A$2:$D$436,4)</f>
        <v>14.568886000000001</v>
      </c>
      <c r="F13" s="16">
        <f>VLOOKUP($A13,'Monthly Rate'!$A$2:$N$156,6)+VLOOKUP('PNW Barge Rate'!$A13,'Monthly Tax Charge'!$A$2:$D$436,4)</f>
        <v>14.798886</v>
      </c>
      <c r="G13" s="16">
        <f>VLOOKUP($A13,'Monthly Rate'!$A$2:$N$156,7)+VLOOKUP('PNW Barge Rate'!$A13,'Monthly Tax Charge'!$A$2:$D$436,4)</f>
        <v>14.878886</v>
      </c>
      <c r="H13" s="16">
        <f>VLOOKUP($A13,'Monthly Rate'!$A$2:$N$156,8)+VLOOKUP('PNW Barge Rate'!$A13,'Monthly Tax Charge'!$A$2:$D$436,4)</f>
        <v>15.058886000000001</v>
      </c>
      <c r="I13" s="16">
        <f>VLOOKUP($A13,'Monthly Rate'!$A$2:$N$156,9)+VLOOKUP('PNW Barge Rate'!$A13,'Monthly Tax Charge'!$A$2:$D$436,4)</f>
        <v>16.048886</v>
      </c>
      <c r="J13" s="16">
        <f>VLOOKUP($A13,'Monthly Rate'!$A$2:$N$156,10)+VLOOKUP('PNW Barge Rate'!$A13,'Monthly Tax Charge'!$A$2:$D$436,4)</f>
        <v>16.158886000000003</v>
      </c>
      <c r="K13" s="16">
        <f>VLOOKUP($A13,'Monthly Rate'!$A$2:$N$156,11)+VLOOKUP('PNW Barge Rate'!$A13,'Monthly Tax Charge'!$A$2:$D$436,4)</f>
        <v>16.938886</v>
      </c>
      <c r="L13" s="16">
        <f>VLOOKUP($A13,'Monthly Rate'!$A$2:$N$156,12)+VLOOKUP('PNW Barge Rate'!$A13,'Monthly Tax Charge'!$A$2:$D$436,4)</f>
        <v>17.808886000000001</v>
      </c>
      <c r="M13" s="16">
        <f>VLOOKUP($A13,'Monthly Rate'!$A$2:$N$156,13)+VLOOKUP('PNW Barge Rate'!$A13,'Monthly Tax Charge'!$A$2:$D$436,4)</f>
        <v>17.868886</v>
      </c>
      <c r="N13" s="17">
        <f>VLOOKUP($A13,'Monthly Rate'!$A$2:$N$156,14)+VLOOKUP('PNW Barge Rate'!$A13,'Monthly Tax Charge'!$A$2:$D$436,4)</f>
        <v>18.518886000000002</v>
      </c>
      <c r="O13" s="12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4"/>
      <c r="AB13" s="12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4"/>
      <c r="AO13" s="12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4"/>
    </row>
    <row r="14" spans="1:53" s="4" customFormat="1" x14ac:dyDescent="0.3">
      <c r="A14" s="9">
        <v>44166</v>
      </c>
      <c r="B14" s="15">
        <f>VLOOKUP($A14,'Monthly Rate'!$A$2:$N$156,2)+VLOOKUP('PNW Barge Rate'!$A14,'Monthly Tax Charge'!$A$2:$D$436,4)</f>
        <v>12.417225</v>
      </c>
      <c r="C14" s="16">
        <f>VLOOKUP($A14,'Monthly Rate'!$A$2:$N$156,3)+VLOOKUP('PNW Barge Rate'!$A14,'Monthly Tax Charge'!$A$2:$D$436,4)</f>
        <v>13.327225</v>
      </c>
      <c r="D14" s="16">
        <f>VLOOKUP($A14,'Monthly Rate'!$A$2:$N$156,4)+VLOOKUP('PNW Barge Rate'!$A14,'Monthly Tax Charge'!$A$2:$D$436,4)</f>
        <v>14.437225</v>
      </c>
      <c r="E14" s="16">
        <f>VLOOKUP($A14,'Monthly Rate'!$A$2:$N$156,5)+VLOOKUP('PNW Barge Rate'!$A14,'Monthly Tax Charge'!$A$2:$D$436,4)</f>
        <v>14.557225000000001</v>
      </c>
      <c r="F14" s="16">
        <f>VLOOKUP($A14,'Monthly Rate'!$A$2:$N$156,6)+VLOOKUP('PNW Barge Rate'!$A14,'Monthly Tax Charge'!$A$2:$D$436,4)</f>
        <v>14.787224999999999</v>
      </c>
      <c r="G14" s="16">
        <f>VLOOKUP($A14,'Monthly Rate'!$A$2:$N$156,7)+VLOOKUP('PNW Barge Rate'!$A14,'Monthly Tax Charge'!$A$2:$D$436,4)</f>
        <v>14.867224999999999</v>
      </c>
      <c r="H14" s="16">
        <f>VLOOKUP($A14,'Monthly Rate'!$A$2:$N$156,8)+VLOOKUP('PNW Barge Rate'!$A14,'Monthly Tax Charge'!$A$2:$D$436,4)</f>
        <v>15.047225000000001</v>
      </c>
      <c r="I14" s="16">
        <f>VLOOKUP($A14,'Monthly Rate'!$A$2:$N$156,9)+VLOOKUP('PNW Barge Rate'!$A14,'Monthly Tax Charge'!$A$2:$D$436,4)</f>
        <v>16.037224999999999</v>
      </c>
      <c r="J14" s="16">
        <f>VLOOKUP($A14,'Monthly Rate'!$A$2:$N$156,10)+VLOOKUP('PNW Barge Rate'!$A14,'Monthly Tax Charge'!$A$2:$D$436,4)</f>
        <v>16.147224999999999</v>
      </c>
      <c r="K14" s="16">
        <f>VLOOKUP($A14,'Monthly Rate'!$A$2:$N$156,11)+VLOOKUP('PNW Barge Rate'!$A14,'Monthly Tax Charge'!$A$2:$D$436,4)</f>
        <v>16.927225</v>
      </c>
      <c r="L14" s="16">
        <f>VLOOKUP($A14,'Monthly Rate'!$A$2:$N$156,12)+VLOOKUP('PNW Barge Rate'!$A14,'Monthly Tax Charge'!$A$2:$D$436,4)</f>
        <v>17.797225000000001</v>
      </c>
      <c r="M14" s="16">
        <f>VLOOKUP($A14,'Monthly Rate'!$A$2:$N$156,13)+VLOOKUP('PNW Barge Rate'!$A14,'Monthly Tax Charge'!$A$2:$D$436,4)</f>
        <v>17.857225</v>
      </c>
      <c r="N14" s="17">
        <f>VLOOKUP($A14,'Monthly Rate'!$A$2:$N$156,14)+VLOOKUP('PNW Barge Rate'!$A14,'Monthly Tax Charge'!$A$2:$D$436,4)</f>
        <v>18.507224999999998</v>
      </c>
      <c r="O14" s="12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4"/>
      <c r="AB14" s="12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4"/>
      <c r="AO14" s="12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4"/>
    </row>
    <row r="15" spans="1:53" s="4" customFormat="1" x14ac:dyDescent="0.3">
      <c r="A15" s="9">
        <v>44197</v>
      </c>
      <c r="B15" s="15">
        <f>VLOOKUP($A15,'Monthly Rate'!$A$2:$N$156,2)+VLOOKUP('PNW Barge Rate'!$A15,'Monthly Tax Charge'!$A$2:$D$436,4)</f>
        <v>12.476459999999999</v>
      </c>
      <c r="C15" s="16">
        <f>VLOOKUP($A15,'Monthly Rate'!$A$2:$N$156,3)+VLOOKUP('PNW Barge Rate'!$A15,'Monthly Tax Charge'!$A$2:$D$436,4)</f>
        <v>13.38646</v>
      </c>
      <c r="D15" s="16">
        <f>VLOOKUP($A15,'Monthly Rate'!$A$2:$N$156,4)+VLOOKUP('PNW Barge Rate'!$A15,'Monthly Tax Charge'!$A$2:$D$436,4)</f>
        <v>14.496459999999999</v>
      </c>
      <c r="E15" s="16">
        <f>VLOOKUP($A15,'Monthly Rate'!$A$2:$N$156,5)+VLOOKUP('PNW Barge Rate'!$A15,'Monthly Tax Charge'!$A$2:$D$436,4)</f>
        <v>14.61646</v>
      </c>
      <c r="F15" s="16">
        <f>VLOOKUP($A15,'Monthly Rate'!$A$2:$N$156,6)+VLOOKUP('PNW Barge Rate'!$A15,'Monthly Tax Charge'!$A$2:$D$436,4)</f>
        <v>14.84646</v>
      </c>
      <c r="G15" s="16">
        <f>VLOOKUP($A15,'Monthly Rate'!$A$2:$N$156,7)+VLOOKUP('PNW Barge Rate'!$A15,'Monthly Tax Charge'!$A$2:$D$436,4)</f>
        <v>14.926459999999999</v>
      </c>
      <c r="H15" s="16">
        <f>VLOOKUP($A15,'Monthly Rate'!$A$2:$N$156,8)+VLOOKUP('PNW Barge Rate'!$A15,'Monthly Tax Charge'!$A$2:$D$436,4)</f>
        <v>15.106460000000002</v>
      </c>
      <c r="I15" s="16">
        <f>VLOOKUP($A15,'Monthly Rate'!$A$2:$N$156,9)+VLOOKUP('PNW Barge Rate'!$A15,'Monthly Tax Charge'!$A$2:$D$436,4)</f>
        <v>16.09646</v>
      </c>
      <c r="J15" s="16">
        <f>VLOOKUP($A15,'Monthly Rate'!$A$2:$N$156,10)+VLOOKUP('PNW Barge Rate'!$A15,'Monthly Tax Charge'!$A$2:$D$436,4)</f>
        <v>16.20646</v>
      </c>
      <c r="K15" s="16">
        <f>VLOOKUP($A15,'Monthly Rate'!$A$2:$N$156,11)+VLOOKUP('PNW Barge Rate'!$A15,'Monthly Tax Charge'!$A$2:$D$436,4)</f>
        <v>16.986460000000001</v>
      </c>
      <c r="L15" s="16">
        <f>VLOOKUP($A15,'Monthly Rate'!$A$2:$N$156,12)+VLOOKUP('PNW Barge Rate'!$A15,'Monthly Tax Charge'!$A$2:$D$436,4)</f>
        <v>17.856460000000002</v>
      </c>
      <c r="M15" s="16">
        <f>VLOOKUP($A15,'Monthly Rate'!$A$2:$N$156,13)+VLOOKUP('PNW Barge Rate'!$A15,'Monthly Tax Charge'!$A$2:$D$436,4)</f>
        <v>17.916460000000001</v>
      </c>
      <c r="N15" s="17">
        <f>VLOOKUP($A15,'Monthly Rate'!$A$2:$N$156,14)+VLOOKUP('PNW Barge Rate'!$A15,'Monthly Tax Charge'!$A$2:$D$436,4)</f>
        <v>18.566459999999999</v>
      </c>
      <c r="O15" s="18">
        <f>B15/B3-1</f>
        <v>-2.4530938335990515E-2</v>
      </c>
      <c r="P15" s="19">
        <f t="shared" ref="P15:AA15" si="0">C15/C3-1</f>
        <v>-2.2901536734895256E-2</v>
      </c>
      <c r="Q15" s="19">
        <f t="shared" si="0"/>
        <v>-2.118510628069159E-2</v>
      </c>
      <c r="R15" s="19">
        <f t="shared" si="0"/>
        <v>-2.1014833275017519E-2</v>
      </c>
      <c r="S15" s="19">
        <f t="shared" si="0"/>
        <v>-2.069601119139719E-2</v>
      </c>
      <c r="T15" s="19">
        <f t="shared" si="0"/>
        <v>-2.0587372252466762E-2</v>
      </c>
      <c r="U15" s="19">
        <f t="shared" si="0"/>
        <v>-2.0347056098306116E-2</v>
      </c>
      <c r="V15" s="19">
        <f t="shared" si="0"/>
        <v>-1.9119553331899963E-2</v>
      </c>
      <c r="W15" s="19">
        <f t="shared" si="0"/>
        <v>-1.8992245621970216E-2</v>
      </c>
      <c r="X15" s="19">
        <f t="shared" si="0"/>
        <v>-1.8135958533696761E-2</v>
      </c>
      <c r="Y15" s="19">
        <f t="shared" si="0"/>
        <v>-1.7267598800146278E-2</v>
      </c>
      <c r="Z15" s="19">
        <f t="shared" si="0"/>
        <v>-1.7210767003528527E-2</v>
      </c>
      <c r="AA15" s="20">
        <f t="shared" si="0"/>
        <v>-1.6618242079433965E-2</v>
      </c>
      <c r="AB15" s="12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4"/>
      <c r="AO15" s="12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4"/>
    </row>
    <row r="16" spans="1:53" s="4" customFormat="1" x14ac:dyDescent="0.3">
      <c r="A16" s="9">
        <v>44228</v>
      </c>
      <c r="B16" s="15">
        <f>VLOOKUP($A16,'Monthly Rate'!$A$2:$N$156,2)+VLOOKUP('PNW Barge Rate'!$A16,'Monthly Tax Charge'!$A$2:$D$436,4)</f>
        <v>12.511941</v>
      </c>
      <c r="C16" s="16">
        <f>VLOOKUP($A16,'Monthly Rate'!$A$2:$N$156,3)+VLOOKUP('PNW Barge Rate'!$A16,'Monthly Tax Charge'!$A$2:$D$436,4)</f>
        <v>13.421941</v>
      </c>
      <c r="D16" s="16">
        <f>VLOOKUP($A16,'Monthly Rate'!$A$2:$N$156,4)+VLOOKUP('PNW Barge Rate'!$A16,'Monthly Tax Charge'!$A$2:$D$436,4)</f>
        <v>14.531941</v>
      </c>
      <c r="E16" s="16">
        <f>VLOOKUP($A16,'Monthly Rate'!$A$2:$N$156,5)+VLOOKUP('PNW Barge Rate'!$A16,'Monthly Tax Charge'!$A$2:$D$436,4)</f>
        <v>14.651941000000001</v>
      </c>
      <c r="F16" s="16">
        <f>VLOOKUP($A16,'Monthly Rate'!$A$2:$N$156,6)+VLOOKUP('PNW Barge Rate'!$A16,'Monthly Tax Charge'!$A$2:$D$436,4)</f>
        <v>14.881940999999999</v>
      </c>
      <c r="G16" s="16">
        <f>VLOOKUP($A16,'Monthly Rate'!$A$2:$N$156,7)+VLOOKUP('PNW Barge Rate'!$A16,'Monthly Tax Charge'!$A$2:$D$436,4)</f>
        <v>14.961940999999999</v>
      </c>
      <c r="H16" s="16">
        <f>VLOOKUP($A16,'Monthly Rate'!$A$2:$N$156,8)+VLOOKUP('PNW Barge Rate'!$A16,'Monthly Tax Charge'!$A$2:$D$436,4)</f>
        <v>15.141941000000001</v>
      </c>
      <c r="I16" s="16">
        <f>VLOOKUP($A16,'Monthly Rate'!$A$2:$N$156,9)+VLOOKUP('PNW Barge Rate'!$A16,'Monthly Tax Charge'!$A$2:$D$436,4)</f>
        <v>16.131940999999998</v>
      </c>
      <c r="J16" s="16">
        <f>VLOOKUP($A16,'Monthly Rate'!$A$2:$N$156,10)+VLOOKUP('PNW Barge Rate'!$A16,'Monthly Tax Charge'!$A$2:$D$436,4)</f>
        <v>16.241941000000001</v>
      </c>
      <c r="K16" s="16">
        <f>VLOOKUP($A16,'Monthly Rate'!$A$2:$N$156,11)+VLOOKUP('PNW Barge Rate'!$A16,'Monthly Tax Charge'!$A$2:$D$436,4)</f>
        <v>17.021940999999998</v>
      </c>
      <c r="L16" s="16">
        <f>VLOOKUP($A16,'Monthly Rate'!$A$2:$N$156,12)+VLOOKUP('PNW Barge Rate'!$A16,'Monthly Tax Charge'!$A$2:$D$436,4)</f>
        <v>17.891941000000003</v>
      </c>
      <c r="M16" s="16">
        <f>VLOOKUP($A16,'Monthly Rate'!$A$2:$N$156,13)+VLOOKUP('PNW Barge Rate'!$A16,'Monthly Tax Charge'!$A$2:$D$436,4)</f>
        <v>17.951940999999998</v>
      </c>
      <c r="N16" s="17">
        <f>VLOOKUP($A16,'Monthly Rate'!$A$2:$N$156,14)+VLOOKUP('PNW Barge Rate'!$A16,'Monthly Tax Charge'!$A$2:$D$436,4)</f>
        <v>18.601941</v>
      </c>
      <c r="O16" s="18">
        <f t="shared" ref="O16:O54" si="1">B16/B4-1</f>
        <v>-1.799721659919018E-2</v>
      </c>
      <c r="P16" s="19">
        <f t="shared" ref="P16:P54" si="2">C16/C4-1</f>
        <v>-1.6797511846535884E-2</v>
      </c>
      <c r="Q16" s="19">
        <f t="shared" ref="Q16:Q54" si="3">D16/D4-1</f>
        <v>-1.5534391130072378E-2</v>
      </c>
      <c r="R16" s="19">
        <f t="shared" ref="R16:R54" si="4">E16/E4-1</f>
        <v>-1.5409124288500387E-2</v>
      </c>
      <c r="S16" s="19">
        <f t="shared" ref="S16:S54" si="5">F16/F4-1</f>
        <v>-1.5174590477239236E-2</v>
      </c>
      <c r="T16" s="19">
        <f t="shared" ref="T16:T54" si="6">G16/G4-1</f>
        <v>-1.5094678198920741E-2</v>
      </c>
      <c r="U16" s="19">
        <f t="shared" ref="U16:U54" si="7">H16/H4-1</f>
        <v>-1.4917916879618409E-2</v>
      </c>
      <c r="V16" s="19">
        <f t="shared" ref="V16:V54" si="8">I16/I4-1</f>
        <v>-1.4015251159324893E-2</v>
      </c>
      <c r="W16" s="19">
        <f t="shared" ref="W16:W54" si="9">J16/J4-1</f>
        <v>-1.3921653052640481E-2</v>
      </c>
      <c r="X16" s="19">
        <f t="shared" ref="X16:X54" si="10">K16/K4-1</f>
        <v>-1.3292197758678181E-2</v>
      </c>
      <c r="Y16" s="19">
        <f t="shared" ref="Y16:Y54" si="11">L16/L4-1</f>
        <v>-1.2654040163238123E-2</v>
      </c>
      <c r="Z16" s="19">
        <f t="shared" ref="Z16:Z54" si="12">M16/M4-1</f>
        <v>-1.2612280521117292E-2</v>
      </c>
      <c r="AA16" s="20">
        <f t="shared" ref="AA16:AA54" si="13">N16/N4-1</f>
        <v>-1.2176941220252591E-2</v>
      </c>
      <c r="AB16" s="12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4"/>
      <c r="AO16" s="12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4"/>
    </row>
    <row r="17" spans="1:53" s="4" customFormat="1" x14ac:dyDescent="0.3">
      <c r="A17" s="9">
        <v>44256</v>
      </c>
      <c r="B17" s="15">
        <f>VLOOKUP($A17,'Monthly Rate'!$A$2:$N$156,2)+VLOOKUP('PNW Barge Rate'!$A17,'Monthly Tax Charge'!$A$2:$D$436,4)</f>
        <v>12.536025</v>
      </c>
      <c r="C17" s="16">
        <f>VLOOKUP($A17,'Monthly Rate'!$A$2:$N$156,3)+VLOOKUP('PNW Barge Rate'!$A17,'Monthly Tax Charge'!$A$2:$D$436,4)</f>
        <v>13.446025000000001</v>
      </c>
      <c r="D17" s="16">
        <f>VLOOKUP($A17,'Monthly Rate'!$A$2:$N$156,4)+VLOOKUP('PNW Barge Rate'!$A17,'Monthly Tax Charge'!$A$2:$D$436,4)</f>
        <v>14.556025</v>
      </c>
      <c r="E17" s="16">
        <f>VLOOKUP($A17,'Monthly Rate'!$A$2:$N$156,5)+VLOOKUP('PNW Barge Rate'!$A17,'Monthly Tax Charge'!$A$2:$D$436,4)</f>
        <v>14.676025000000001</v>
      </c>
      <c r="F17" s="16">
        <f>VLOOKUP($A17,'Monthly Rate'!$A$2:$N$156,6)+VLOOKUP('PNW Barge Rate'!$A17,'Monthly Tax Charge'!$A$2:$D$436,4)</f>
        <v>14.906025</v>
      </c>
      <c r="G17" s="16">
        <f>VLOOKUP($A17,'Monthly Rate'!$A$2:$N$156,7)+VLOOKUP('PNW Barge Rate'!$A17,'Monthly Tax Charge'!$A$2:$D$436,4)</f>
        <v>14.986025</v>
      </c>
      <c r="H17" s="16">
        <f>VLOOKUP($A17,'Monthly Rate'!$A$2:$N$156,8)+VLOOKUP('PNW Barge Rate'!$A17,'Monthly Tax Charge'!$A$2:$D$436,4)</f>
        <v>15.166025000000001</v>
      </c>
      <c r="I17" s="16">
        <f>VLOOKUP($A17,'Monthly Rate'!$A$2:$N$156,9)+VLOOKUP('PNW Barge Rate'!$A17,'Monthly Tax Charge'!$A$2:$D$436,4)</f>
        <v>16.156025</v>
      </c>
      <c r="J17" s="16">
        <f>VLOOKUP($A17,'Monthly Rate'!$A$2:$N$156,10)+VLOOKUP('PNW Barge Rate'!$A17,'Monthly Tax Charge'!$A$2:$D$436,4)</f>
        <v>16.266024999999999</v>
      </c>
      <c r="K17" s="16">
        <f>VLOOKUP($A17,'Monthly Rate'!$A$2:$N$156,11)+VLOOKUP('PNW Barge Rate'!$A17,'Monthly Tax Charge'!$A$2:$D$436,4)</f>
        <v>17.046025</v>
      </c>
      <c r="L17" s="16">
        <f>VLOOKUP($A17,'Monthly Rate'!$A$2:$N$156,12)+VLOOKUP('PNW Barge Rate'!$A17,'Monthly Tax Charge'!$A$2:$D$436,4)</f>
        <v>17.916025000000001</v>
      </c>
      <c r="M17" s="16">
        <f>VLOOKUP($A17,'Monthly Rate'!$A$2:$N$156,13)+VLOOKUP('PNW Barge Rate'!$A17,'Monthly Tax Charge'!$A$2:$D$436,4)</f>
        <v>17.976025</v>
      </c>
      <c r="N17" s="17">
        <f>VLOOKUP($A17,'Monthly Rate'!$A$2:$N$156,14)+VLOOKUP('PNW Barge Rate'!$A17,'Monthly Tax Charge'!$A$2:$D$436,4)</f>
        <v>18.626024999999998</v>
      </c>
      <c r="O17" s="18">
        <f t="shared" si="1"/>
        <v>-1.4230175536821155E-2</v>
      </c>
      <c r="P17" s="19">
        <f t="shared" si="2"/>
        <v>-1.3279895266672836E-2</v>
      </c>
      <c r="Q17" s="19">
        <f t="shared" si="3"/>
        <v>-1.227964462213782E-2</v>
      </c>
      <c r="R17" s="19">
        <f t="shared" si="4"/>
        <v>-1.2180461856674762E-2</v>
      </c>
      <c r="S17" s="19">
        <f t="shared" si="5"/>
        <v>-1.1994771654253E-2</v>
      </c>
      <c r="T17" s="19">
        <f t="shared" si="6"/>
        <v>-1.1931503877829375E-2</v>
      </c>
      <c r="U17" s="19">
        <f t="shared" si="7"/>
        <v>-1.1791563036139263E-2</v>
      </c>
      <c r="V17" s="19">
        <f t="shared" si="8"/>
        <v>-1.1077009902068946E-2</v>
      </c>
      <c r="W17" s="19">
        <f t="shared" si="9"/>
        <v>-1.100292515530199E-2</v>
      </c>
      <c r="X17" s="19">
        <f t="shared" si="10"/>
        <v>-1.0504737043441792E-2</v>
      </c>
      <c r="Y17" s="19">
        <f t="shared" si="11"/>
        <v>-9.9997292367405288E-3</v>
      </c>
      <c r="Z17" s="19">
        <f t="shared" si="12"/>
        <v>-9.9666850067109403E-3</v>
      </c>
      <c r="AA17" s="20">
        <f t="shared" si="13"/>
        <v>-9.6222202489606445E-3</v>
      </c>
      <c r="AB17" s="12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4"/>
      <c r="AO17" s="12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4"/>
    </row>
    <row r="18" spans="1:53" s="4" customFormat="1" x14ac:dyDescent="0.3">
      <c r="A18" s="9">
        <v>44287</v>
      </c>
      <c r="B18" s="15">
        <f>VLOOKUP($A18,'Monthly Rate'!$A$2:$N$156,2)+VLOOKUP('PNW Barge Rate'!$A18,'Monthly Tax Charge'!$A$2:$D$436,4)</f>
        <v>12.5962</v>
      </c>
      <c r="C18" s="16">
        <f>VLOOKUP($A18,'Monthly Rate'!$A$2:$N$156,3)+VLOOKUP('PNW Barge Rate'!$A18,'Monthly Tax Charge'!$A$2:$D$436,4)</f>
        <v>13.5062</v>
      </c>
      <c r="D18" s="16">
        <f>VLOOKUP($A18,'Monthly Rate'!$A$2:$N$156,4)+VLOOKUP('PNW Barge Rate'!$A18,'Monthly Tax Charge'!$A$2:$D$436,4)</f>
        <v>14.616199999999999</v>
      </c>
      <c r="E18" s="16">
        <f>VLOOKUP($A18,'Monthly Rate'!$A$2:$N$156,5)+VLOOKUP('PNW Barge Rate'!$A18,'Monthly Tax Charge'!$A$2:$D$436,4)</f>
        <v>14.7362</v>
      </c>
      <c r="F18" s="16">
        <f>VLOOKUP($A18,'Monthly Rate'!$A$2:$N$156,6)+VLOOKUP('PNW Barge Rate'!$A18,'Monthly Tax Charge'!$A$2:$D$436,4)</f>
        <v>14.966199999999999</v>
      </c>
      <c r="G18" s="16">
        <f>VLOOKUP($A18,'Monthly Rate'!$A$2:$N$156,7)+VLOOKUP('PNW Barge Rate'!$A18,'Monthly Tax Charge'!$A$2:$D$436,4)</f>
        <v>15.046199999999999</v>
      </c>
      <c r="H18" s="16">
        <f>VLOOKUP($A18,'Monthly Rate'!$A$2:$N$156,8)+VLOOKUP('PNW Barge Rate'!$A18,'Monthly Tax Charge'!$A$2:$D$436,4)</f>
        <v>15.2262</v>
      </c>
      <c r="I18" s="16">
        <f>VLOOKUP($A18,'Monthly Rate'!$A$2:$N$156,9)+VLOOKUP('PNW Barge Rate'!$A18,'Monthly Tax Charge'!$A$2:$D$436,4)</f>
        <v>16.216200000000001</v>
      </c>
      <c r="J18" s="16">
        <f>VLOOKUP($A18,'Monthly Rate'!$A$2:$N$156,10)+VLOOKUP('PNW Barge Rate'!$A18,'Monthly Tax Charge'!$A$2:$D$436,4)</f>
        <v>16.3262</v>
      </c>
      <c r="K18" s="16">
        <f>VLOOKUP($A18,'Monthly Rate'!$A$2:$N$156,11)+VLOOKUP('PNW Barge Rate'!$A18,'Monthly Tax Charge'!$A$2:$D$436,4)</f>
        <v>17.106200000000001</v>
      </c>
      <c r="L18" s="16">
        <f>VLOOKUP($A18,'Monthly Rate'!$A$2:$N$156,12)+VLOOKUP('PNW Barge Rate'!$A18,'Monthly Tax Charge'!$A$2:$D$436,4)</f>
        <v>17.976199999999999</v>
      </c>
      <c r="M18" s="16">
        <f>VLOOKUP($A18,'Monthly Rate'!$A$2:$N$156,13)+VLOOKUP('PNW Barge Rate'!$A18,'Monthly Tax Charge'!$A$2:$D$436,4)</f>
        <v>18.036200000000001</v>
      </c>
      <c r="N18" s="17">
        <f>VLOOKUP($A18,'Monthly Rate'!$A$2:$N$156,14)+VLOOKUP('PNW Barge Rate'!$A18,'Monthly Tax Charge'!$A$2:$D$436,4)</f>
        <v>18.686199999999999</v>
      </c>
      <c r="O18" s="18">
        <f t="shared" si="1"/>
        <v>-5.7172717176207088E-3</v>
      </c>
      <c r="P18" s="19">
        <f t="shared" si="2"/>
        <v>-5.3341169175388226E-3</v>
      </c>
      <c r="Q18" s="19">
        <f t="shared" si="3"/>
        <v>-4.9310248811496038E-3</v>
      </c>
      <c r="R18" s="19">
        <f t="shared" si="4"/>
        <v>-4.891066898153329E-3</v>
      </c>
      <c r="S18" s="19">
        <f t="shared" si="5"/>
        <v>-4.8162631835479974E-3</v>
      </c>
      <c r="T18" s="19">
        <f t="shared" si="6"/>
        <v>-4.7907780003876299E-3</v>
      </c>
      <c r="U18" s="19">
        <f t="shared" si="7"/>
        <v>-4.7344108590116063E-3</v>
      </c>
      <c r="V18" s="19">
        <f t="shared" si="8"/>
        <v>-4.4466600321817484E-3</v>
      </c>
      <c r="W18" s="19">
        <f t="shared" si="9"/>
        <v>-4.4168323817295185E-3</v>
      </c>
      <c r="X18" s="19">
        <f t="shared" si="10"/>
        <v>-4.216285000608111E-3</v>
      </c>
      <c r="Y18" s="19">
        <f t="shared" si="11"/>
        <v>-4.0130469736484597E-3</v>
      </c>
      <c r="Z18" s="19">
        <f t="shared" si="12"/>
        <v>-3.9997503952533542E-3</v>
      </c>
      <c r="AA18" s="20">
        <f t="shared" si="13"/>
        <v>-3.8611561718526755E-3</v>
      </c>
      <c r="AB18" s="12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4"/>
      <c r="AO18" s="12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4"/>
    </row>
    <row r="19" spans="1:53" s="4" customFormat="1" x14ac:dyDescent="0.3">
      <c r="A19" s="9">
        <v>44317</v>
      </c>
      <c r="B19" s="15">
        <f>VLOOKUP($A19,'Monthly Rate'!$A$2:$N$156,2)+VLOOKUP('PNW Barge Rate'!$A19,'Monthly Tax Charge'!$A$2:$D$436,4)</f>
        <v>12.704736</v>
      </c>
      <c r="C19" s="16">
        <f>VLOOKUP($A19,'Monthly Rate'!$A$2:$N$156,3)+VLOOKUP('PNW Barge Rate'!$A19,'Monthly Tax Charge'!$A$2:$D$436,4)</f>
        <v>13.614736000000001</v>
      </c>
      <c r="D19" s="16">
        <f>VLOOKUP($A19,'Monthly Rate'!$A$2:$N$156,4)+VLOOKUP('PNW Barge Rate'!$A19,'Monthly Tax Charge'!$A$2:$D$436,4)</f>
        <v>14.724736</v>
      </c>
      <c r="E19" s="16">
        <f>VLOOKUP($A19,'Monthly Rate'!$A$2:$N$156,5)+VLOOKUP('PNW Barge Rate'!$A19,'Monthly Tax Charge'!$A$2:$D$436,4)</f>
        <v>14.844736000000001</v>
      </c>
      <c r="F19" s="16">
        <f>VLOOKUP($A19,'Monthly Rate'!$A$2:$N$156,6)+VLOOKUP('PNW Barge Rate'!$A19,'Monthly Tax Charge'!$A$2:$D$436,4)</f>
        <v>15.074736</v>
      </c>
      <c r="G19" s="16">
        <f>VLOOKUP($A19,'Monthly Rate'!$A$2:$N$156,7)+VLOOKUP('PNW Barge Rate'!$A19,'Monthly Tax Charge'!$A$2:$D$436,4)</f>
        <v>15.154736</v>
      </c>
      <c r="H19" s="16">
        <f>VLOOKUP($A19,'Monthly Rate'!$A$2:$N$156,8)+VLOOKUP('PNW Barge Rate'!$A19,'Monthly Tax Charge'!$A$2:$D$436,4)</f>
        <v>15.334736000000001</v>
      </c>
      <c r="I19" s="16">
        <f>VLOOKUP($A19,'Monthly Rate'!$A$2:$N$156,9)+VLOOKUP('PNW Barge Rate'!$A19,'Monthly Tax Charge'!$A$2:$D$436,4)</f>
        <v>16.324735999999998</v>
      </c>
      <c r="J19" s="16">
        <f>VLOOKUP($A19,'Monthly Rate'!$A$2:$N$156,10)+VLOOKUP('PNW Barge Rate'!$A19,'Monthly Tax Charge'!$A$2:$D$436,4)</f>
        <v>16.434736000000001</v>
      </c>
      <c r="K19" s="16">
        <f>VLOOKUP($A19,'Monthly Rate'!$A$2:$N$156,11)+VLOOKUP('PNW Barge Rate'!$A19,'Monthly Tax Charge'!$A$2:$D$436,4)</f>
        <v>17.214735999999998</v>
      </c>
      <c r="L19" s="16">
        <f>VLOOKUP($A19,'Monthly Rate'!$A$2:$N$156,12)+VLOOKUP('PNW Barge Rate'!$A19,'Monthly Tax Charge'!$A$2:$D$436,4)</f>
        <v>18.084735999999999</v>
      </c>
      <c r="M19" s="16">
        <f>VLOOKUP($A19,'Monthly Rate'!$A$2:$N$156,13)+VLOOKUP('PNW Barge Rate'!$A19,'Monthly Tax Charge'!$A$2:$D$436,4)</f>
        <v>18.144735999999998</v>
      </c>
      <c r="N19" s="17">
        <f>VLOOKUP($A19,'Monthly Rate'!$A$2:$N$156,14)+VLOOKUP('PNW Barge Rate'!$A19,'Monthly Tax Charge'!$A$2:$D$436,4)</f>
        <v>18.794736</v>
      </c>
      <c r="O19" s="18">
        <f t="shared" si="1"/>
        <v>7.668512762202484E-3</v>
      </c>
      <c r="P19" s="19">
        <f t="shared" si="2"/>
        <v>7.1522884474988224E-3</v>
      </c>
      <c r="Q19" s="19">
        <f t="shared" si="3"/>
        <v>6.6095613147643117E-3</v>
      </c>
      <c r="R19" s="19">
        <f t="shared" si="4"/>
        <v>6.5557815063157499E-3</v>
      </c>
      <c r="S19" s="19">
        <f t="shared" si="5"/>
        <v>6.4551122172038511E-3</v>
      </c>
      <c r="T19" s="19">
        <f t="shared" si="6"/>
        <v>6.4208176742130973E-3</v>
      </c>
      <c r="U19" s="19">
        <f t="shared" si="7"/>
        <v>6.3449715452454925E-3</v>
      </c>
      <c r="V19" s="19">
        <f t="shared" si="8"/>
        <v>5.9578935264621435E-3</v>
      </c>
      <c r="W19" s="19">
        <f t="shared" si="9"/>
        <v>5.9177805235153258E-3</v>
      </c>
      <c r="X19" s="19">
        <f t="shared" si="10"/>
        <v>5.6481313205571926E-3</v>
      </c>
      <c r="Y19" s="19">
        <f t="shared" si="11"/>
        <v>5.3749569644871986E-3</v>
      </c>
      <c r="Z19" s="19">
        <f t="shared" si="12"/>
        <v>5.357088142093458E-3</v>
      </c>
      <c r="AA19" s="20">
        <f t="shared" si="13"/>
        <v>5.1708597864024153E-3</v>
      </c>
      <c r="AB19" s="12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4"/>
      <c r="AO19" s="12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4"/>
    </row>
    <row r="20" spans="1:53" s="4" customFormat="1" x14ac:dyDescent="0.3">
      <c r="A20" s="9">
        <v>44348</v>
      </c>
      <c r="B20" s="15">
        <f>VLOOKUP($A20,'Monthly Rate'!$A$2:$N$156,2)+VLOOKUP('PNW Barge Rate'!$A20,'Monthly Tax Charge'!$A$2:$D$436,4)</f>
        <v>12.704736</v>
      </c>
      <c r="C20" s="16">
        <f>VLOOKUP($A20,'Monthly Rate'!$A$2:$N$156,3)+VLOOKUP('PNW Barge Rate'!$A20,'Monthly Tax Charge'!$A$2:$D$436,4)</f>
        <v>13.614736000000001</v>
      </c>
      <c r="D20" s="16">
        <f>VLOOKUP($A20,'Monthly Rate'!$A$2:$N$156,4)+VLOOKUP('PNW Barge Rate'!$A20,'Monthly Tax Charge'!$A$2:$D$436,4)</f>
        <v>14.724736</v>
      </c>
      <c r="E20" s="16">
        <f>VLOOKUP($A20,'Monthly Rate'!$A$2:$N$156,5)+VLOOKUP('PNW Barge Rate'!$A20,'Monthly Tax Charge'!$A$2:$D$436,4)</f>
        <v>14.844736000000001</v>
      </c>
      <c r="F20" s="16">
        <f>VLOOKUP($A20,'Monthly Rate'!$A$2:$N$156,6)+VLOOKUP('PNW Barge Rate'!$A20,'Monthly Tax Charge'!$A$2:$D$436,4)</f>
        <v>15.074736</v>
      </c>
      <c r="G20" s="16">
        <f>VLOOKUP($A20,'Monthly Rate'!$A$2:$N$156,7)+VLOOKUP('PNW Barge Rate'!$A20,'Monthly Tax Charge'!$A$2:$D$436,4)</f>
        <v>15.154736</v>
      </c>
      <c r="H20" s="16">
        <f>VLOOKUP($A20,'Monthly Rate'!$A$2:$N$156,8)+VLOOKUP('PNW Barge Rate'!$A20,'Monthly Tax Charge'!$A$2:$D$436,4)</f>
        <v>15.334736000000001</v>
      </c>
      <c r="I20" s="16">
        <f>VLOOKUP($A20,'Monthly Rate'!$A$2:$N$156,9)+VLOOKUP('PNW Barge Rate'!$A20,'Monthly Tax Charge'!$A$2:$D$436,4)</f>
        <v>16.324735999999998</v>
      </c>
      <c r="J20" s="16">
        <f>VLOOKUP($A20,'Monthly Rate'!$A$2:$N$156,10)+VLOOKUP('PNW Barge Rate'!$A20,'Monthly Tax Charge'!$A$2:$D$436,4)</f>
        <v>16.434736000000001</v>
      </c>
      <c r="K20" s="16">
        <f>VLOOKUP($A20,'Monthly Rate'!$A$2:$N$156,11)+VLOOKUP('PNW Barge Rate'!$A20,'Monthly Tax Charge'!$A$2:$D$436,4)</f>
        <v>17.214735999999998</v>
      </c>
      <c r="L20" s="16">
        <f>VLOOKUP($A20,'Monthly Rate'!$A$2:$N$156,12)+VLOOKUP('PNW Barge Rate'!$A20,'Monthly Tax Charge'!$A$2:$D$436,4)</f>
        <v>18.084735999999999</v>
      </c>
      <c r="M20" s="16">
        <f>VLOOKUP($A20,'Monthly Rate'!$A$2:$N$156,13)+VLOOKUP('PNW Barge Rate'!$A20,'Monthly Tax Charge'!$A$2:$D$436,4)</f>
        <v>18.144735999999998</v>
      </c>
      <c r="N20" s="17">
        <f>VLOOKUP($A20,'Monthly Rate'!$A$2:$N$156,14)+VLOOKUP('PNW Barge Rate'!$A20,'Monthly Tax Charge'!$A$2:$D$436,4)</f>
        <v>18.794736</v>
      </c>
      <c r="O20" s="18">
        <f t="shared" si="1"/>
        <v>1.8296536036664257E-2</v>
      </c>
      <c r="P20" s="19">
        <f t="shared" si="2"/>
        <v>1.7052753304458435E-2</v>
      </c>
      <c r="Q20" s="19">
        <f t="shared" si="3"/>
        <v>1.5747016857908802E-2</v>
      </c>
      <c r="R20" s="19">
        <f t="shared" si="4"/>
        <v>1.5617735074019423E-2</v>
      </c>
      <c r="S20" s="19">
        <f t="shared" si="5"/>
        <v>1.5375786551137471E-2</v>
      </c>
      <c r="T20" s="19">
        <f t="shared" si="6"/>
        <v>1.5293378336189711E-2</v>
      </c>
      <c r="U20" s="19">
        <f t="shared" si="7"/>
        <v>1.5111151123426536E-2</v>
      </c>
      <c r="V20" s="19">
        <f t="shared" si="8"/>
        <v>1.4181751764052342E-2</v>
      </c>
      <c r="W20" s="19">
        <f t="shared" si="9"/>
        <v>1.408549430288919E-2</v>
      </c>
      <c r="X20" s="19">
        <f t="shared" si="10"/>
        <v>1.3438703532107299E-2</v>
      </c>
      <c r="Y20" s="19">
        <f t="shared" si="11"/>
        <v>1.2783944858051122E-2</v>
      </c>
      <c r="Z20" s="19">
        <f t="shared" si="12"/>
        <v>1.2741133013999262E-2</v>
      </c>
      <c r="AA20" s="20">
        <f t="shared" si="13"/>
        <v>1.2295074020572727E-2</v>
      </c>
      <c r="AB20" s="12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4"/>
      <c r="AO20" s="12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4"/>
    </row>
    <row r="21" spans="1:53" s="4" customFormat="1" x14ac:dyDescent="0.3">
      <c r="A21" s="9">
        <v>44378</v>
      </c>
      <c r="B21" s="15">
        <f>VLOOKUP($A21,'Monthly Rate'!$A$2:$N$156,2)+VLOOKUP('PNW Barge Rate'!$A21,'Monthly Tax Charge'!$A$2:$D$436,4)</f>
        <v>12.741247999999999</v>
      </c>
      <c r="C21" s="16">
        <f>VLOOKUP($A21,'Monthly Rate'!$A$2:$N$156,3)+VLOOKUP('PNW Barge Rate'!$A21,'Monthly Tax Charge'!$A$2:$D$436,4)</f>
        <v>13.651247999999999</v>
      </c>
      <c r="D21" s="16">
        <f>VLOOKUP($A21,'Monthly Rate'!$A$2:$N$156,4)+VLOOKUP('PNW Barge Rate'!$A21,'Monthly Tax Charge'!$A$2:$D$436,4)</f>
        <v>14.761247999999998</v>
      </c>
      <c r="E21" s="16">
        <f>VLOOKUP($A21,'Monthly Rate'!$A$2:$N$156,5)+VLOOKUP('PNW Barge Rate'!$A21,'Monthly Tax Charge'!$A$2:$D$436,4)</f>
        <v>14.881247999999999</v>
      </c>
      <c r="F21" s="16">
        <f>VLOOKUP($A21,'Monthly Rate'!$A$2:$N$156,6)+VLOOKUP('PNW Barge Rate'!$A21,'Monthly Tax Charge'!$A$2:$D$436,4)</f>
        <v>15.111248</v>
      </c>
      <c r="G21" s="16">
        <f>VLOOKUP($A21,'Monthly Rate'!$A$2:$N$156,7)+VLOOKUP('PNW Barge Rate'!$A21,'Monthly Tax Charge'!$A$2:$D$436,4)</f>
        <v>15.191247999999998</v>
      </c>
      <c r="H21" s="16">
        <f>VLOOKUP($A21,'Monthly Rate'!$A$2:$N$156,8)+VLOOKUP('PNW Barge Rate'!$A21,'Monthly Tax Charge'!$A$2:$D$436,4)</f>
        <v>15.371248000000001</v>
      </c>
      <c r="I21" s="16">
        <f>VLOOKUP($A21,'Monthly Rate'!$A$2:$N$156,9)+VLOOKUP('PNW Barge Rate'!$A21,'Monthly Tax Charge'!$A$2:$D$436,4)</f>
        <v>16.361248</v>
      </c>
      <c r="J21" s="16">
        <f>VLOOKUP($A21,'Monthly Rate'!$A$2:$N$156,10)+VLOOKUP('PNW Barge Rate'!$A21,'Monthly Tax Charge'!$A$2:$D$436,4)</f>
        <v>16.471247999999999</v>
      </c>
      <c r="K21" s="16">
        <f>VLOOKUP($A21,'Monthly Rate'!$A$2:$N$156,11)+VLOOKUP('PNW Barge Rate'!$A21,'Monthly Tax Charge'!$A$2:$D$436,4)</f>
        <v>17.251248</v>
      </c>
      <c r="L21" s="16">
        <f>VLOOKUP($A21,'Monthly Rate'!$A$2:$N$156,12)+VLOOKUP('PNW Barge Rate'!$A21,'Monthly Tax Charge'!$A$2:$D$436,4)</f>
        <v>18.121248000000001</v>
      </c>
      <c r="M21" s="16">
        <f>VLOOKUP($A21,'Monthly Rate'!$A$2:$N$156,13)+VLOOKUP('PNW Barge Rate'!$A21,'Monthly Tax Charge'!$A$2:$D$436,4)</f>
        <v>18.181248</v>
      </c>
      <c r="N21" s="17">
        <f>VLOOKUP($A21,'Monthly Rate'!$A$2:$N$156,14)+VLOOKUP('PNW Barge Rate'!$A21,'Monthly Tax Charge'!$A$2:$D$436,4)</f>
        <v>18.831247999999999</v>
      </c>
      <c r="O21" s="18">
        <f t="shared" si="1"/>
        <v>2.5131938614610938E-2</v>
      </c>
      <c r="P21" s="19">
        <f t="shared" si="2"/>
        <v>2.341739782467589E-2</v>
      </c>
      <c r="Q21" s="19">
        <f t="shared" si="3"/>
        <v>2.1618414042438916E-2</v>
      </c>
      <c r="R21" s="19">
        <f t="shared" si="4"/>
        <v>2.1440348973833512E-2</v>
      </c>
      <c r="S21" s="19">
        <f t="shared" si="5"/>
        <v>2.1107129279866133E-2</v>
      </c>
      <c r="T21" s="19">
        <f t="shared" si="6"/>
        <v>2.0993641593866519E-2</v>
      </c>
      <c r="U21" s="19">
        <f t="shared" si="7"/>
        <v>2.0742703012692987E-2</v>
      </c>
      <c r="V21" s="19">
        <f t="shared" si="8"/>
        <v>1.9463157754376237E-2</v>
      </c>
      <c r="W21" s="19">
        <f t="shared" si="9"/>
        <v>1.9330664254949115E-2</v>
      </c>
      <c r="X21" s="19">
        <f t="shared" si="10"/>
        <v>1.8440527907207072E-2</v>
      </c>
      <c r="Y21" s="19">
        <f t="shared" si="11"/>
        <v>1.7539670926076001E-2</v>
      </c>
      <c r="Z21" s="19">
        <f t="shared" si="12"/>
        <v>1.7480776361772143E-2</v>
      </c>
      <c r="AA21" s="20">
        <f t="shared" si="13"/>
        <v>1.6867213287019345E-2</v>
      </c>
      <c r="AB21" s="12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4"/>
      <c r="AO21" s="12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4"/>
    </row>
    <row r="22" spans="1:53" s="4" customFormat="1" x14ac:dyDescent="0.3">
      <c r="A22" s="10">
        <v>44409</v>
      </c>
      <c r="B22" s="15">
        <f>VLOOKUP($A22,'Monthly Rate'!$A$2:$N$156,2)+VLOOKUP('PNW Barge Rate'!$A22,'Monthly Tax Charge'!$A$2:$D$436,4)</f>
        <v>13.080215999999998</v>
      </c>
      <c r="C22" s="16">
        <f>VLOOKUP($A22,'Monthly Rate'!$A$2:$N$156,3)+VLOOKUP('PNW Barge Rate'!$A22,'Monthly Tax Charge'!$A$2:$D$436,4)</f>
        <v>14.020216</v>
      </c>
      <c r="D22" s="16">
        <f>VLOOKUP($A22,'Monthly Rate'!$A$2:$N$156,4)+VLOOKUP('PNW Barge Rate'!$A22,'Monthly Tax Charge'!$A$2:$D$436,4)</f>
        <v>15.160215999999998</v>
      </c>
      <c r="E22" s="16">
        <f>VLOOKUP($A22,'Monthly Rate'!$A$2:$N$156,5)+VLOOKUP('PNW Barge Rate'!$A22,'Monthly Tax Charge'!$A$2:$D$436,4)</f>
        <v>15.290215999999999</v>
      </c>
      <c r="F22" s="16">
        <f>VLOOKUP($A22,'Monthly Rate'!$A$2:$N$156,6)+VLOOKUP('PNW Barge Rate'!$A22,'Monthly Tax Charge'!$A$2:$D$436,4)</f>
        <v>15.520216</v>
      </c>
      <c r="G22" s="16">
        <f>VLOOKUP($A22,'Monthly Rate'!$A$2:$N$156,7)+VLOOKUP('PNW Barge Rate'!$A22,'Monthly Tax Charge'!$A$2:$D$436,4)</f>
        <v>15.610215999999999</v>
      </c>
      <c r="H22" s="16">
        <f>VLOOKUP($A22,'Monthly Rate'!$A$2:$N$156,8)+VLOOKUP('PNW Barge Rate'!$A22,'Monthly Tax Charge'!$A$2:$D$436,4)</f>
        <v>15.790215999999999</v>
      </c>
      <c r="I22" s="16">
        <f>VLOOKUP($A22,'Monthly Rate'!$A$2:$N$156,9)+VLOOKUP('PNW Barge Rate'!$A22,'Monthly Tax Charge'!$A$2:$D$436,4)</f>
        <v>16.810216</v>
      </c>
      <c r="J22" s="16">
        <f>VLOOKUP($A22,'Monthly Rate'!$A$2:$N$156,10)+VLOOKUP('PNW Barge Rate'!$A22,'Monthly Tax Charge'!$A$2:$D$436,4)</f>
        <v>16.840216000000002</v>
      </c>
      <c r="K22" s="16">
        <f>VLOOKUP($A22,'Monthly Rate'!$A$2:$N$156,11)+VLOOKUP('PNW Barge Rate'!$A22,'Monthly Tax Charge'!$A$2:$D$436,4)</f>
        <v>17.730215999999999</v>
      </c>
      <c r="L22" s="16">
        <f>VLOOKUP($A22,'Monthly Rate'!$A$2:$N$156,12)+VLOOKUP('PNW Barge Rate'!$A22,'Monthly Tax Charge'!$A$2:$D$436,4)</f>
        <v>18.590216000000002</v>
      </c>
      <c r="M22" s="16">
        <f>VLOOKUP($A22,'Monthly Rate'!$A$2:$N$156,13)+VLOOKUP('PNW Barge Rate'!$A22,'Monthly Tax Charge'!$A$2:$D$436,4)</f>
        <v>18.590216000000002</v>
      </c>
      <c r="N22" s="17">
        <f>VLOOKUP($A22,'Monthly Rate'!$A$2:$N$156,14)+VLOOKUP('PNW Barge Rate'!$A22,'Monthly Tax Charge'!$A$2:$D$436,4)</f>
        <v>19.360216000000001</v>
      </c>
      <c r="O22" s="18">
        <f t="shared" si="1"/>
        <v>5.1394497439317899E-2</v>
      </c>
      <c r="P22" s="19">
        <f t="shared" si="2"/>
        <v>5.0138470833190452E-2</v>
      </c>
      <c r="Q22" s="19">
        <f t="shared" si="3"/>
        <v>4.8364457189374876E-2</v>
      </c>
      <c r="R22" s="19">
        <f t="shared" si="4"/>
        <v>4.8652250565228483E-2</v>
      </c>
      <c r="S22" s="19">
        <f t="shared" si="5"/>
        <v>4.7896720952632865E-2</v>
      </c>
      <c r="T22" s="19">
        <f t="shared" si="6"/>
        <v>4.8310953334623763E-2</v>
      </c>
      <c r="U22" s="19">
        <f t="shared" si="7"/>
        <v>4.7733946367637614E-2</v>
      </c>
      <c r="V22" s="19">
        <f t="shared" si="8"/>
        <v>4.665949310452655E-2</v>
      </c>
      <c r="W22" s="19">
        <f t="shared" si="9"/>
        <v>4.1394916994345277E-2</v>
      </c>
      <c r="X22" s="19">
        <f t="shared" si="10"/>
        <v>4.5979470262982991E-2</v>
      </c>
      <c r="Y22" s="19">
        <f t="shared" si="11"/>
        <v>4.3173644139727463E-2</v>
      </c>
      <c r="Z22" s="19">
        <f t="shared" si="12"/>
        <v>3.9673223149758519E-2</v>
      </c>
      <c r="AA22" s="20">
        <f t="shared" si="13"/>
        <v>4.4757314110013269E-2</v>
      </c>
      <c r="AB22" s="12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4"/>
      <c r="AO22" s="12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4"/>
    </row>
    <row r="23" spans="1:53" s="4" customFormat="1" x14ac:dyDescent="0.3">
      <c r="A23" s="9">
        <v>44440</v>
      </c>
      <c r="B23" s="15">
        <f>VLOOKUP($A23,'Monthly Rate'!$A$2:$N$156,2)+VLOOKUP('PNW Barge Rate'!$A23,'Monthly Tax Charge'!$A$2:$D$436,4)</f>
        <v>13.117008999999999</v>
      </c>
      <c r="C23" s="16">
        <f>VLOOKUP($A23,'Monthly Rate'!$A$2:$N$156,3)+VLOOKUP('PNW Barge Rate'!$A23,'Monthly Tax Charge'!$A$2:$D$436,4)</f>
        <v>14.057009000000001</v>
      </c>
      <c r="D23" s="16">
        <f>VLOOKUP($A23,'Monthly Rate'!$A$2:$N$156,4)+VLOOKUP('PNW Barge Rate'!$A23,'Monthly Tax Charge'!$A$2:$D$436,4)</f>
        <v>15.197009</v>
      </c>
      <c r="E23" s="16">
        <f>VLOOKUP($A23,'Monthly Rate'!$A$2:$N$156,5)+VLOOKUP('PNW Barge Rate'!$A23,'Monthly Tax Charge'!$A$2:$D$436,4)</f>
        <v>15.327009</v>
      </c>
      <c r="F23" s="16">
        <f>VLOOKUP($A23,'Monthly Rate'!$A$2:$N$156,6)+VLOOKUP('PNW Barge Rate'!$A23,'Monthly Tax Charge'!$A$2:$D$436,4)</f>
        <v>15.557009000000001</v>
      </c>
      <c r="G23" s="16">
        <f>VLOOKUP($A23,'Monthly Rate'!$A$2:$N$156,7)+VLOOKUP('PNW Barge Rate'!$A23,'Monthly Tax Charge'!$A$2:$D$436,4)</f>
        <v>15.647009000000001</v>
      </c>
      <c r="H23" s="16">
        <f>VLOOKUP($A23,'Monthly Rate'!$A$2:$N$156,8)+VLOOKUP('PNW Barge Rate'!$A23,'Monthly Tax Charge'!$A$2:$D$436,4)</f>
        <v>15.827009</v>
      </c>
      <c r="I23" s="16">
        <f>VLOOKUP($A23,'Monthly Rate'!$A$2:$N$156,9)+VLOOKUP('PNW Barge Rate'!$A23,'Monthly Tax Charge'!$A$2:$D$436,4)</f>
        <v>16.847009</v>
      </c>
      <c r="J23" s="16">
        <f>VLOOKUP($A23,'Monthly Rate'!$A$2:$N$156,10)+VLOOKUP('PNW Barge Rate'!$A23,'Monthly Tax Charge'!$A$2:$D$436,4)</f>
        <v>16.877009000000001</v>
      </c>
      <c r="K23" s="16">
        <f>VLOOKUP($A23,'Monthly Rate'!$A$2:$N$156,11)+VLOOKUP('PNW Barge Rate'!$A23,'Monthly Tax Charge'!$A$2:$D$436,4)</f>
        <v>17.767008999999998</v>
      </c>
      <c r="L23" s="16">
        <f>VLOOKUP($A23,'Monthly Rate'!$A$2:$N$156,12)+VLOOKUP('PNW Barge Rate'!$A23,'Monthly Tax Charge'!$A$2:$D$436,4)</f>
        <v>18.627009000000001</v>
      </c>
      <c r="M23" s="16">
        <f>VLOOKUP($A23,'Monthly Rate'!$A$2:$N$156,13)+VLOOKUP('PNW Barge Rate'!$A23,'Monthly Tax Charge'!$A$2:$D$436,4)</f>
        <v>18.627009000000001</v>
      </c>
      <c r="N23" s="17">
        <f>VLOOKUP($A23,'Monthly Rate'!$A$2:$N$156,14)+VLOOKUP('PNW Barge Rate'!$A23,'Monthly Tax Charge'!$A$2:$D$436,4)</f>
        <v>19.397009000000001</v>
      </c>
      <c r="O23" s="18">
        <f t="shared" si="1"/>
        <v>5.4351937725035215E-2</v>
      </c>
      <c r="P23" s="19">
        <f t="shared" si="2"/>
        <v>5.2894330283384861E-2</v>
      </c>
      <c r="Q23" s="19">
        <f t="shared" si="3"/>
        <v>5.0908779346352739E-2</v>
      </c>
      <c r="R23" s="19">
        <f t="shared" si="4"/>
        <v>5.117563298540162E-2</v>
      </c>
      <c r="S23" s="19">
        <f t="shared" si="5"/>
        <v>5.0380917310081319E-2</v>
      </c>
      <c r="T23" s="19">
        <f t="shared" si="6"/>
        <v>5.0781803507743861E-2</v>
      </c>
      <c r="U23" s="19">
        <f t="shared" si="7"/>
        <v>5.0175285681089976E-2</v>
      </c>
      <c r="V23" s="19">
        <f t="shared" si="8"/>
        <v>4.8950346638460651E-2</v>
      </c>
      <c r="W23" s="19">
        <f t="shared" si="9"/>
        <v>4.36701872866605E-2</v>
      </c>
      <c r="X23" s="19">
        <f t="shared" si="10"/>
        <v>4.8150042953658989E-2</v>
      </c>
      <c r="Y23" s="19">
        <f t="shared" si="11"/>
        <v>4.5238251021585629E-2</v>
      </c>
      <c r="Z23" s="19">
        <f t="shared" si="12"/>
        <v>4.1730902140650672E-2</v>
      </c>
      <c r="AA23" s="20">
        <f t="shared" si="13"/>
        <v>4.6742816537158172E-2</v>
      </c>
      <c r="AB23" s="12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4"/>
      <c r="AO23" s="12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4"/>
    </row>
    <row r="24" spans="1:53" s="4" customFormat="1" x14ac:dyDescent="0.3">
      <c r="A24" s="9">
        <v>44470</v>
      </c>
      <c r="B24" s="15">
        <f>VLOOKUP($A24,'Monthly Rate'!$A$2:$N$156,2)+VLOOKUP('PNW Barge Rate'!$A24,'Monthly Tax Charge'!$A$2:$D$436,4)</f>
        <v>13.141503999999999</v>
      </c>
      <c r="C24" s="16">
        <f>VLOOKUP($A24,'Monthly Rate'!$A$2:$N$156,3)+VLOOKUP('PNW Barge Rate'!$A24,'Monthly Tax Charge'!$A$2:$D$436,4)</f>
        <v>14.081504000000001</v>
      </c>
      <c r="D24" s="16">
        <f>VLOOKUP($A24,'Monthly Rate'!$A$2:$N$156,4)+VLOOKUP('PNW Barge Rate'!$A24,'Monthly Tax Charge'!$A$2:$D$436,4)</f>
        <v>15.221503999999999</v>
      </c>
      <c r="E24" s="16">
        <f>VLOOKUP($A24,'Monthly Rate'!$A$2:$N$156,5)+VLOOKUP('PNW Barge Rate'!$A24,'Monthly Tax Charge'!$A$2:$D$436,4)</f>
        <v>15.351504</v>
      </c>
      <c r="F24" s="16">
        <f>VLOOKUP($A24,'Monthly Rate'!$A$2:$N$156,6)+VLOOKUP('PNW Barge Rate'!$A24,'Monthly Tax Charge'!$A$2:$D$436,4)</f>
        <v>15.581504000000001</v>
      </c>
      <c r="G24" s="16">
        <f>VLOOKUP($A24,'Monthly Rate'!$A$2:$N$156,7)+VLOOKUP('PNW Barge Rate'!$A24,'Monthly Tax Charge'!$A$2:$D$436,4)</f>
        <v>15.671504000000001</v>
      </c>
      <c r="H24" s="16">
        <f>VLOOKUP($A24,'Monthly Rate'!$A$2:$N$156,8)+VLOOKUP('PNW Barge Rate'!$A24,'Monthly Tax Charge'!$A$2:$D$436,4)</f>
        <v>15.851504</v>
      </c>
      <c r="I24" s="16">
        <f>VLOOKUP($A24,'Monthly Rate'!$A$2:$N$156,9)+VLOOKUP('PNW Barge Rate'!$A24,'Monthly Tax Charge'!$A$2:$D$436,4)</f>
        <v>16.871503999999998</v>
      </c>
      <c r="J24" s="16">
        <f>VLOOKUP($A24,'Monthly Rate'!$A$2:$N$156,10)+VLOOKUP('PNW Barge Rate'!$A24,'Monthly Tax Charge'!$A$2:$D$436,4)</f>
        <v>16.901503999999999</v>
      </c>
      <c r="K24" s="16">
        <f>VLOOKUP($A24,'Monthly Rate'!$A$2:$N$156,11)+VLOOKUP('PNW Barge Rate'!$A24,'Monthly Tax Charge'!$A$2:$D$436,4)</f>
        <v>17.791504</v>
      </c>
      <c r="L24" s="16">
        <f>VLOOKUP($A24,'Monthly Rate'!$A$2:$N$156,12)+VLOOKUP('PNW Barge Rate'!$A24,'Monthly Tax Charge'!$A$2:$D$436,4)</f>
        <v>18.651503999999999</v>
      </c>
      <c r="M24" s="16">
        <f>VLOOKUP($A24,'Monthly Rate'!$A$2:$N$156,13)+VLOOKUP('PNW Barge Rate'!$A24,'Monthly Tax Charge'!$A$2:$D$436,4)</f>
        <v>18.651503999999999</v>
      </c>
      <c r="N24" s="17">
        <f>VLOOKUP($A24,'Monthly Rate'!$A$2:$N$156,14)+VLOOKUP('PNW Barge Rate'!$A24,'Monthly Tax Charge'!$A$2:$D$436,4)</f>
        <v>19.421503999999999</v>
      </c>
      <c r="O24" s="18">
        <f t="shared" si="1"/>
        <v>5.6320858438177579E-2</v>
      </c>
      <c r="P24" s="19">
        <f t="shared" si="2"/>
        <v>5.4729048225180987E-2</v>
      </c>
      <c r="Q24" s="19">
        <f t="shared" si="3"/>
        <v>5.2602665988789266E-2</v>
      </c>
      <c r="R24" s="19">
        <f t="shared" si="4"/>
        <v>5.2855578963770578E-2</v>
      </c>
      <c r="S24" s="19">
        <f t="shared" si="5"/>
        <v>5.203477510302279E-2</v>
      </c>
      <c r="T24" s="19">
        <f t="shared" si="6"/>
        <v>5.2426776056613722E-2</v>
      </c>
      <c r="U24" s="19">
        <f t="shared" si="7"/>
        <v>5.1800611326811241E-2</v>
      </c>
      <c r="V24" s="19">
        <f t="shared" si="8"/>
        <v>5.0475486130040936E-2</v>
      </c>
      <c r="W24" s="19">
        <f t="shared" si="9"/>
        <v>4.5184952209614826E-2</v>
      </c>
      <c r="X24" s="19">
        <f t="shared" si="10"/>
        <v>4.9595105276875717E-2</v>
      </c>
      <c r="Y24" s="19">
        <f t="shared" si="11"/>
        <v>4.6612766434058539E-2</v>
      </c>
      <c r="Z24" s="19">
        <f t="shared" si="12"/>
        <v>4.3100805298368128E-2</v>
      </c>
      <c r="AA24" s="20">
        <f t="shared" si="13"/>
        <v>4.8064668029368818E-2</v>
      </c>
      <c r="AB24" s="12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4"/>
      <c r="AO24" s="12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4"/>
    </row>
    <row r="25" spans="1:53" s="4" customFormat="1" x14ac:dyDescent="0.3">
      <c r="A25" s="9">
        <v>44501</v>
      </c>
      <c r="B25" s="15">
        <f>VLOOKUP($A25,'Monthly Rate'!$A$2:$N$156,2)+VLOOKUP('PNW Barge Rate'!$A25,'Monthly Tax Charge'!$A$2:$D$436,4)</f>
        <v>13.141503999999999</v>
      </c>
      <c r="C25" s="16">
        <f>VLOOKUP($A25,'Monthly Rate'!$A$2:$N$156,3)+VLOOKUP('PNW Barge Rate'!$A25,'Monthly Tax Charge'!$A$2:$D$436,4)</f>
        <v>14.081504000000001</v>
      </c>
      <c r="D25" s="16">
        <f>VLOOKUP($A25,'Monthly Rate'!$A$2:$N$156,4)+VLOOKUP('PNW Barge Rate'!$A25,'Monthly Tax Charge'!$A$2:$D$436,4)</f>
        <v>15.221503999999999</v>
      </c>
      <c r="E25" s="16">
        <f>VLOOKUP($A25,'Monthly Rate'!$A$2:$N$156,5)+VLOOKUP('PNW Barge Rate'!$A25,'Monthly Tax Charge'!$A$2:$D$436,4)</f>
        <v>15.351504</v>
      </c>
      <c r="F25" s="16">
        <f>VLOOKUP($A25,'Monthly Rate'!$A$2:$N$156,6)+VLOOKUP('PNW Barge Rate'!$A25,'Monthly Tax Charge'!$A$2:$D$436,4)</f>
        <v>15.581504000000001</v>
      </c>
      <c r="G25" s="16">
        <f>VLOOKUP($A25,'Monthly Rate'!$A$2:$N$156,7)+VLOOKUP('PNW Barge Rate'!$A25,'Monthly Tax Charge'!$A$2:$D$436,4)</f>
        <v>15.671504000000001</v>
      </c>
      <c r="H25" s="16">
        <f>VLOOKUP($A25,'Monthly Rate'!$A$2:$N$156,8)+VLOOKUP('PNW Barge Rate'!$A25,'Monthly Tax Charge'!$A$2:$D$436,4)</f>
        <v>15.851504</v>
      </c>
      <c r="I25" s="16">
        <f>VLOOKUP($A25,'Monthly Rate'!$A$2:$N$156,9)+VLOOKUP('PNW Barge Rate'!$A25,'Monthly Tax Charge'!$A$2:$D$436,4)</f>
        <v>16.871503999999998</v>
      </c>
      <c r="J25" s="16">
        <f>VLOOKUP($A25,'Monthly Rate'!$A$2:$N$156,10)+VLOOKUP('PNW Barge Rate'!$A25,'Monthly Tax Charge'!$A$2:$D$436,4)</f>
        <v>16.901503999999999</v>
      </c>
      <c r="K25" s="16">
        <f>VLOOKUP($A25,'Monthly Rate'!$A$2:$N$156,11)+VLOOKUP('PNW Barge Rate'!$A25,'Monthly Tax Charge'!$A$2:$D$436,4)</f>
        <v>17.791504</v>
      </c>
      <c r="L25" s="16">
        <f>VLOOKUP($A25,'Monthly Rate'!$A$2:$N$156,12)+VLOOKUP('PNW Barge Rate'!$A25,'Monthly Tax Charge'!$A$2:$D$436,4)</f>
        <v>18.651503999999999</v>
      </c>
      <c r="M25" s="16">
        <f>VLOOKUP($A25,'Monthly Rate'!$A$2:$N$156,13)+VLOOKUP('PNW Barge Rate'!$A25,'Monthly Tax Charge'!$A$2:$D$436,4)</f>
        <v>18.651503999999999</v>
      </c>
      <c r="N25" s="17">
        <f>VLOOKUP($A25,'Monthly Rate'!$A$2:$N$156,14)+VLOOKUP('PNW Barge Rate'!$A25,'Monthly Tax Charge'!$A$2:$D$436,4)</f>
        <v>19.421503999999999</v>
      </c>
      <c r="O25" s="18">
        <f t="shared" si="1"/>
        <v>5.7335629275222066E-2</v>
      </c>
      <c r="P25" s="19">
        <f t="shared" si="2"/>
        <v>5.5673164910473139E-2</v>
      </c>
      <c r="Q25" s="19">
        <f t="shared" si="3"/>
        <v>5.3472496080320564E-2</v>
      </c>
      <c r="R25" s="19">
        <f t="shared" si="4"/>
        <v>5.3718451774555698E-2</v>
      </c>
      <c r="S25" s="19">
        <f t="shared" si="5"/>
        <v>5.2883575155589391E-2</v>
      </c>
      <c r="T25" s="19">
        <f t="shared" si="6"/>
        <v>5.3271326899070326E-2</v>
      </c>
      <c r="U25" s="19">
        <f t="shared" si="7"/>
        <v>5.2634570711272977E-2</v>
      </c>
      <c r="V25" s="19">
        <f t="shared" si="8"/>
        <v>5.1257015595973288E-2</v>
      </c>
      <c r="W25" s="19">
        <f t="shared" si="9"/>
        <v>4.5957252251175973E-2</v>
      </c>
      <c r="X25" s="19">
        <f t="shared" si="10"/>
        <v>5.0334951188643728E-2</v>
      </c>
      <c r="Y25" s="19">
        <f t="shared" si="11"/>
        <v>4.7314469866335251E-2</v>
      </c>
      <c r="Z25" s="19">
        <f t="shared" si="12"/>
        <v>4.3797805862100248E-2</v>
      </c>
      <c r="AA25" s="20">
        <f t="shared" si="13"/>
        <v>4.8740404795406977E-2</v>
      </c>
      <c r="AB25" s="12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4"/>
      <c r="AO25" s="12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4"/>
    </row>
    <row r="26" spans="1:53" s="4" customFormat="1" x14ac:dyDescent="0.3">
      <c r="A26" s="9">
        <v>44531</v>
      </c>
      <c r="B26" s="15">
        <f>VLOOKUP($A26,'Monthly Rate'!$A$2:$N$156,2)+VLOOKUP('PNW Barge Rate'!$A26,'Monthly Tax Charge'!$A$2:$D$436,4)</f>
        <v>13.190649999999998</v>
      </c>
      <c r="C26" s="16">
        <f>VLOOKUP($A26,'Monthly Rate'!$A$2:$N$156,3)+VLOOKUP('PNW Barge Rate'!$A26,'Monthly Tax Charge'!$A$2:$D$436,4)</f>
        <v>14.130649999999999</v>
      </c>
      <c r="D26" s="16">
        <f>VLOOKUP($A26,'Monthly Rate'!$A$2:$N$156,4)+VLOOKUP('PNW Barge Rate'!$A26,'Monthly Tax Charge'!$A$2:$D$436,4)</f>
        <v>15.27065</v>
      </c>
      <c r="E26" s="16">
        <f>VLOOKUP($A26,'Monthly Rate'!$A$2:$N$156,5)+VLOOKUP('PNW Barge Rate'!$A26,'Monthly Tax Charge'!$A$2:$D$436,4)</f>
        <v>15.400649999999999</v>
      </c>
      <c r="F26" s="16">
        <f>VLOOKUP($A26,'Monthly Rate'!$A$2:$N$156,6)+VLOOKUP('PNW Barge Rate'!$A26,'Monthly Tax Charge'!$A$2:$D$436,4)</f>
        <v>15.630649999999999</v>
      </c>
      <c r="G26" s="16">
        <f>VLOOKUP($A26,'Monthly Rate'!$A$2:$N$156,7)+VLOOKUP('PNW Barge Rate'!$A26,'Monthly Tax Charge'!$A$2:$D$436,4)</f>
        <v>15.720649999999999</v>
      </c>
      <c r="H26" s="16">
        <f>VLOOKUP($A26,'Monthly Rate'!$A$2:$N$156,8)+VLOOKUP('PNW Barge Rate'!$A26,'Monthly Tax Charge'!$A$2:$D$436,4)</f>
        <v>15.900649999999999</v>
      </c>
      <c r="I26" s="16">
        <f>VLOOKUP($A26,'Monthly Rate'!$A$2:$N$156,9)+VLOOKUP('PNW Barge Rate'!$A26,'Monthly Tax Charge'!$A$2:$D$436,4)</f>
        <v>16.920649999999998</v>
      </c>
      <c r="J26" s="16">
        <f>VLOOKUP($A26,'Monthly Rate'!$A$2:$N$156,10)+VLOOKUP('PNW Barge Rate'!$A26,'Monthly Tax Charge'!$A$2:$D$436,4)</f>
        <v>16.95065</v>
      </c>
      <c r="K26" s="16">
        <f>VLOOKUP($A26,'Monthly Rate'!$A$2:$N$156,11)+VLOOKUP('PNW Barge Rate'!$A26,'Monthly Tax Charge'!$A$2:$D$436,4)</f>
        <v>17.84065</v>
      </c>
      <c r="L26" s="16">
        <f>VLOOKUP($A26,'Monthly Rate'!$A$2:$N$156,12)+VLOOKUP('PNW Barge Rate'!$A26,'Monthly Tax Charge'!$A$2:$D$436,4)</f>
        <v>18.70065</v>
      </c>
      <c r="M26" s="16">
        <f>VLOOKUP($A26,'Monthly Rate'!$A$2:$N$156,13)+VLOOKUP('PNW Barge Rate'!$A26,'Monthly Tax Charge'!$A$2:$D$436,4)</f>
        <v>18.70065</v>
      </c>
      <c r="N26" s="17">
        <f>VLOOKUP($A26,'Monthly Rate'!$A$2:$N$156,14)+VLOOKUP('PNW Barge Rate'!$A26,'Monthly Tax Charge'!$A$2:$D$436,4)</f>
        <v>19.470649999999999</v>
      </c>
      <c r="O26" s="18">
        <f t="shared" si="1"/>
        <v>6.2286460944373401E-2</v>
      </c>
      <c r="P26" s="19">
        <f t="shared" si="2"/>
        <v>6.028449283327908E-2</v>
      </c>
      <c r="Q26" s="19">
        <f t="shared" si="3"/>
        <v>5.7727506497959213E-2</v>
      </c>
      <c r="R26" s="19">
        <f t="shared" si="4"/>
        <v>5.7938583761671492E-2</v>
      </c>
      <c r="S26" s="19">
        <f t="shared" si="5"/>
        <v>5.7037408979710547E-2</v>
      </c>
      <c r="T26" s="19">
        <f t="shared" si="6"/>
        <v>5.7403113223886804E-2</v>
      </c>
      <c r="U26" s="19">
        <f t="shared" si="7"/>
        <v>5.6716437748488335E-2</v>
      </c>
      <c r="V26" s="19">
        <f t="shared" si="8"/>
        <v>5.5085901706810159E-2</v>
      </c>
      <c r="W26" s="19">
        <f t="shared" si="9"/>
        <v>4.9756227463232827E-2</v>
      </c>
      <c r="X26" s="19">
        <f t="shared" si="10"/>
        <v>5.3961886842054829E-2</v>
      </c>
      <c r="Y26" s="19">
        <f t="shared" si="11"/>
        <v>5.0762127241746891E-2</v>
      </c>
      <c r="Z26" s="19">
        <f t="shared" si="12"/>
        <v>4.7231582734719391E-2</v>
      </c>
      <c r="AA26" s="20">
        <f t="shared" si="13"/>
        <v>5.2056696776529243E-2</v>
      </c>
      <c r="AB26" s="12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4"/>
      <c r="AO26" s="12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4"/>
    </row>
    <row r="27" spans="1:53" x14ac:dyDescent="0.3">
      <c r="A27" s="9">
        <v>44562</v>
      </c>
      <c r="B27" s="15">
        <f>VLOOKUP($A27,'Monthly Rate'!$A$2:$N$156,2)+VLOOKUP('PNW Barge Rate'!$A27,'Monthly Tax Charge'!$A$2:$D$436,4)</f>
        <v>13.240312999999999</v>
      </c>
      <c r="C27" s="16">
        <f>VLOOKUP($A27,'Monthly Rate'!$A$2:$N$156,3)+VLOOKUP('PNW Barge Rate'!$A27,'Monthly Tax Charge'!$A$2:$D$436,4)</f>
        <v>14.180313</v>
      </c>
      <c r="D27" s="16">
        <f>VLOOKUP($A27,'Monthly Rate'!$A$2:$N$156,4)+VLOOKUP('PNW Barge Rate'!$A27,'Monthly Tax Charge'!$A$2:$D$436,4)</f>
        <v>15.320312999999999</v>
      </c>
      <c r="E27" s="16">
        <f>VLOOKUP($A27,'Monthly Rate'!$A$2:$N$156,5)+VLOOKUP('PNW Barge Rate'!$A27,'Monthly Tax Charge'!$A$2:$D$436,4)</f>
        <v>15.450313</v>
      </c>
      <c r="F27" s="16">
        <f>VLOOKUP($A27,'Monthly Rate'!$A$2:$N$156,6)+VLOOKUP('PNW Barge Rate'!$A27,'Monthly Tax Charge'!$A$2:$D$436,4)</f>
        <v>15.680313</v>
      </c>
      <c r="G27" s="16">
        <f>VLOOKUP($A27,'Monthly Rate'!$A$2:$N$156,7)+VLOOKUP('PNW Barge Rate'!$A27,'Monthly Tax Charge'!$A$2:$D$436,4)</f>
        <v>15.770313</v>
      </c>
      <c r="H27" s="16">
        <f>VLOOKUP($A27,'Monthly Rate'!$A$2:$N$156,8)+VLOOKUP('PNW Barge Rate'!$A27,'Monthly Tax Charge'!$A$2:$D$436,4)</f>
        <v>15.950313</v>
      </c>
      <c r="I27" s="16">
        <f>VLOOKUP($A27,'Monthly Rate'!$A$2:$N$156,9)+VLOOKUP('PNW Barge Rate'!$A27,'Monthly Tax Charge'!$A$2:$D$436,4)</f>
        <v>16.970313000000001</v>
      </c>
      <c r="J27" s="16">
        <f>VLOOKUP($A27,'Monthly Rate'!$A$2:$N$156,10)+VLOOKUP('PNW Barge Rate'!$A27,'Monthly Tax Charge'!$A$2:$D$436,4)</f>
        <v>17.000313000000002</v>
      </c>
      <c r="K27" s="16">
        <f>VLOOKUP($A27,'Monthly Rate'!$A$2:$N$156,11)+VLOOKUP('PNW Barge Rate'!$A27,'Monthly Tax Charge'!$A$2:$D$436,4)</f>
        <v>17.890312999999999</v>
      </c>
      <c r="L27" s="16">
        <f>VLOOKUP($A27,'Monthly Rate'!$A$2:$N$156,12)+VLOOKUP('PNW Barge Rate'!$A27,'Monthly Tax Charge'!$A$2:$D$436,4)</f>
        <v>18.750313000000002</v>
      </c>
      <c r="M27" s="16">
        <f>VLOOKUP($A27,'Monthly Rate'!$A$2:$N$156,13)+VLOOKUP('PNW Barge Rate'!$A27,'Monthly Tax Charge'!$A$2:$D$436,4)</f>
        <v>18.750313000000002</v>
      </c>
      <c r="N27" s="17">
        <f>VLOOKUP($A27,'Monthly Rate'!$A$2:$N$156,14)+VLOOKUP('PNW Barge Rate'!$A27,'Monthly Tax Charge'!$A$2:$D$436,4)</f>
        <v>19.520313000000002</v>
      </c>
      <c r="O27" s="18">
        <f t="shared" si="1"/>
        <v>6.1223536163302672E-2</v>
      </c>
      <c r="P27" s="19">
        <f t="shared" si="2"/>
        <v>5.9302683457762573E-2</v>
      </c>
      <c r="Q27" s="19">
        <f t="shared" si="3"/>
        <v>5.6831322957466845E-2</v>
      </c>
      <c r="R27" s="19">
        <f t="shared" si="4"/>
        <v>5.7048902401812818E-2</v>
      </c>
      <c r="S27" s="19">
        <f t="shared" si="5"/>
        <v>5.616510602527458E-2</v>
      </c>
      <c r="T27" s="19">
        <f t="shared" si="6"/>
        <v>5.6534034191630278E-2</v>
      </c>
      <c r="U27" s="19">
        <f t="shared" si="7"/>
        <v>5.5860406739897783E-2</v>
      </c>
      <c r="V27" s="19">
        <f t="shared" si="8"/>
        <v>5.4288520581543986E-2</v>
      </c>
      <c r="W27" s="19">
        <f t="shared" si="9"/>
        <v>4.8983738583256331E-2</v>
      </c>
      <c r="X27" s="19">
        <f t="shared" si="10"/>
        <v>5.3210203891805419E-2</v>
      </c>
      <c r="Y27" s="19">
        <f t="shared" si="11"/>
        <v>5.0057682205767451E-2</v>
      </c>
      <c r="Z27" s="19">
        <f t="shared" si="12"/>
        <v>4.6541169405116989E-2</v>
      </c>
      <c r="AA27" s="20">
        <f t="shared" si="13"/>
        <v>5.1375060189180033E-2</v>
      </c>
      <c r="AB27" s="15">
        <f>(B27+B15+B3)/3</f>
        <v>12.835662999999998</v>
      </c>
      <c r="AC27" s="16">
        <f t="shared" ref="AC27:AN27" si="14">(C27+C15+C3)/3</f>
        <v>13.755662999999998</v>
      </c>
      <c r="AD27" s="16">
        <f t="shared" si="14"/>
        <v>14.875662999999998</v>
      </c>
      <c r="AE27" s="16">
        <f t="shared" si="14"/>
        <v>14.998996333333332</v>
      </c>
      <c r="AF27" s="16">
        <f t="shared" si="14"/>
        <v>15.228996333333333</v>
      </c>
      <c r="AG27" s="16">
        <f t="shared" si="14"/>
        <v>15.312329666666665</v>
      </c>
      <c r="AH27" s="16">
        <f t="shared" si="14"/>
        <v>15.492329666666668</v>
      </c>
      <c r="AI27" s="16">
        <f t="shared" si="14"/>
        <v>16.492329666666667</v>
      </c>
      <c r="AJ27" s="16">
        <f t="shared" si="14"/>
        <v>16.575663000000002</v>
      </c>
      <c r="AK27" s="16">
        <f t="shared" si="14"/>
        <v>17.392329666666665</v>
      </c>
      <c r="AL27" s="16">
        <f t="shared" si="14"/>
        <v>18.258996333333332</v>
      </c>
      <c r="AM27" s="16">
        <f t="shared" si="14"/>
        <v>18.298996333333335</v>
      </c>
      <c r="AN27" s="17">
        <f t="shared" si="14"/>
        <v>18.988996333333333</v>
      </c>
      <c r="AO27" s="21">
        <f>B27/AB27-1</f>
        <v>3.1525445939177388E-2</v>
      </c>
      <c r="AP27" s="22">
        <f t="shared" ref="AP27:BA27" si="15">C27/AC27-1</f>
        <v>3.0870922034074377E-2</v>
      </c>
      <c r="AQ27" s="22">
        <f t="shared" si="15"/>
        <v>2.9891104685552561E-2</v>
      </c>
      <c r="AR27" s="22">
        <f t="shared" si="15"/>
        <v>3.0089791119134679E-2</v>
      </c>
      <c r="AS27" s="22">
        <f t="shared" si="15"/>
        <v>2.9635351981720737E-2</v>
      </c>
      <c r="AT27" s="22">
        <f t="shared" si="15"/>
        <v>2.9909448353265145E-2</v>
      </c>
      <c r="AU27" s="22">
        <f t="shared" si="15"/>
        <v>2.9561940856366542E-2</v>
      </c>
      <c r="AV27" s="22">
        <f t="shared" si="15"/>
        <v>2.8982159767240612E-2</v>
      </c>
      <c r="AW27" s="22">
        <f t="shared" si="15"/>
        <v>2.5618884746872572E-2</v>
      </c>
      <c r="AX27" s="22">
        <f t="shared" si="15"/>
        <v>2.8632353622398687E-2</v>
      </c>
      <c r="AY27" s="22">
        <f t="shared" si="15"/>
        <v>2.6908196797746697E-2</v>
      </c>
      <c r="AZ27" s="22">
        <f t="shared" si="15"/>
        <v>2.4663465604643608E-2</v>
      </c>
      <c r="BA27" s="23">
        <f t="shared" si="15"/>
        <v>2.7980239573483612E-2</v>
      </c>
    </row>
    <row r="28" spans="1:53" x14ac:dyDescent="0.3">
      <c r="A28" s="9">
        <v>44593</v>
      </c>
      <c r="B28" s="15">
        <f>VLOOKUP($A28,'Monthly Rate'!$A$2:$N$156,2)+VLOOKUP('PNW Barge Rate'!$A28,'Monthly Tax Charge'!$A$2:$D$436,4)</f>
        <v>13.227799999999998</v>
      </c>
      <c r="C28" s="16">
        <f>VLOOKUP($A28,'Monthly Rate'!$A$2:$N$156,3)+VLOOKUP('PNW Barge Rate'!$A28,'Monthly Tax Charge'!$A$2:$D$436,4)</f>
        <v>14.1678</v>
      </c>
      <c r="D28" s="16">
        <f>VLOOKUP($A28,'Monthly Rate'!$A$2:$N$156,4)+VLOOKUP('PNW Barge Rate'!$A28,'Monthly Tax Charge'!$A$2:$D$436,4)</f>
        <v>15.307799999999999</v>
      </c>
      <c r="E28" s="16">
        <f>VLOOKUP($A28,'Monthly Rate'!$A$2:$N$156,5)+VLOOKUP('PNW Barge Rate'!$A28,'Monthly Tax Charge'!$A$2:$D$436,4)</f>
        <v>15.437799999999999</v>
      </c>
      <c r="F28" s="16">
        <f>VLOOKUP($A28,'Monthly Rate'!$A$2:$N$156,6)+VLOOKUP('PNW Barge Rate'!$A28,'Monthly Tax Charge'!$A$2:$D$436,4)</f>
        <v>15.6678</v>
      </c>
      <c r="G28" s="16">
        <f>VLOOKUP($A28,'Monthly Rate'!$A$2:$N$156,7)+VLOOKUP('PNW Barge Rate'!$A28,'Monthly Tax Charge'!$A$2:$D$436,4)</f>
        <v>15.7578</v>
      </c>
      <c r="H28" s="16">
        <f>VLOOKUP($A28,'Monthly Rate'!$A$2:$N$156,8)+VLOOKUP('PNW Barge Rate'!$A28,'Monthly Tax Charge'!$A$2:$D$436,4)</f>
        <v>15.937799999999999</v>
      </c>
      <c r="I28" s="16">
        <f>VLOOKUP($A28,'Monthly Rate'!$A$2:$N$156,9)+VLOOKUP('PNW Barge Rate'!$A28,'Monthly Tax Charge'!$A$2:$D$436,4)</f>
        <v>16.957799999999999</v>
      </c>
      <c r="J28" s="16">
        <f>VLOOKUP($A28,'Monthly Rate'!$A$2:$N$156,10)+VLOOKUP('PNW Barge Rate'!$A28,'Monthly Tax Charge'!$A$2:$D$436,4)</f>
        <v>16.9878</v>
      </c>
      <c r="K28" s="16">
        <f>VLOOKUP($A28,'Monthly Rate'!$A$2:$N$156,11)+VLOOKUP('PNW Barge Rate'!$A28,'Monthly Tax Charge'!$A$2:$D$436,4)</f>
        <v>17.877800000000001</v>
      </c>
      <c r="L28" s="16">
        <f>VLOOKUP($A28,'Monthly Rate'!$A$2:$N$156,12)+VLOOKUP('PNW Barge Rate'!$A28,'Monthly Tax Charge'!$A$2:$D$436,4)</f>
        <v>18.7378</v>
      </c>
      <c r="M28" s="16">
        <f>VLOOKUP($A28,'Monthly Rate'!$A$2:$N$156,13)+VLOOKUP('PNW Barge Rate'!$A28,'Monthly Tax Charge'!$A$2:$D$436,4)</f>
        <v>18.7378</v>
      </c>
      <c r="N28" s="17">
        <f>VLOOKUP($A28,'Monthly Rate'!$A$2:$N$156,14)+VLOOKUP('PNW Barge Rate'!$A28,'Monthly Tax Charge'!$A$2:$D$436,4)</f>
        <v>19.5078</v>
      </c>
      <c r="O28" s="18">
        <f t="shared" si="1"/>
        <v>5.7214064548418042E-2</v>
      </c>
      <c r="P28" s="19">
        <f t="shared" si="2"/>
        <v>5.5570129536405943E-2</v>
      </c>
      <c r="Q28" s="19">
        <f t="shared" si="3"/>
        <v>5.3389908478158388E-2</v>
      </c>
      <c r="R28" s="19">
        <f t="shared" si="4"/>
        <v>5.3635146360471841E-2</v>
      </c>
      <c r="S28" s="19">
        <f t="shared" si="5"/>
        <v>5.2806216608438428E-2</v>
      </c>
      <c r="T28" s="19">
        <f t="shared" si="6"/>
        <v>5.3192229537598168E-2</v>
      </c>
      <c r="U28" s="19">
        <f t="shared" si="7"/>
        <v>5.255990628942464E-2</v>
      </c>
      <c r="V28" s="19">
        <f t="shared" si="8"/>
        <v>5.1194025567041335E-2</v>
      </c>
      <c r="W28" s="19">
        <f t="shared" si="9"/>
        <v>4.5921789766383281E-2</v>
      </c>
      <c r="X28" s="19">
        <f t="shared" si="10"/>
        <v>5.0279753642666458E-2</v>
      </c>
      <c r="Y28" s="19">
        <f t="shared" si="11"/>
        <v>4.7275977491765486E-2</v>
      </c>
      <c r="Z28" s="19">
        <f t="shared" si="12"/>
        <v>4.3775712052529725E-2</v>
      </c>
      <c r="AA28" s="20">
        <f t="shared" si="13"/>
        <v>4.8697015005046973E-2</v>
      </c>
      <c r="AB28" s="15">
        <f t="shared" ref="AB28:AB54" si="16">(B28+B16+B4)/3</f>
        <v>12.826996333333332</v>
      </c>
      <c r="AC28" s="16">
        <f t="shared" ref="AC28:AC54" si="17">(C28+C16+C4)/3</f>
        <v>13.746996333333334</v>
      </c>
      <c r="AD28" s="16">
        <f t="shared" ref="AD28:AD54" si="18">(D28+D16+D4)/3</f>
        <v>14.866996333333333</v>
      </c>
      <c r="AE28" s="16">
        <f t="shared" ref="AE28:AE54" si="19">(E28+E16+E4)/3</f>
        <v>14.990329666666668</v>
      </c>
      <c r="AF28" s="16">
        <f t="shared" ref="AF28:AF54" si="20">(F28+F16+F4)/3</f>
        <v>15.220329666666666</v>
      </c>
      <c r="AG28" s="16">
        <f t="shared" ref="AG28:AG54" si="21">(G28+G16+G4)/3</f>
        <v>15.303663</v>
      </c>
      <c r="AH28" s="16">
        <f t="shared" ref="AH28:AH54" si="22">(H28+H16+H4)/3</f>
        <v>15.483663</v>
      </c>
      <c r="AI28" s="16">
        <f t="shared" ref="AI28:AI54" si="23">(I28+I16+I4)/3</f>
        <v>16.483662999999996</v>
      </c>
      <c r="AJ28" s="16">
        <f t="shared" ref="AJ28:AJ54" si="24">(J28+J16+J4)/3</f>
        <v>16.566996333333336</v>
      </c>
      <c r="AK28" s="16">
        <f t="shared" ref="AK28:AK54" si="25">(K28+K16+K4)/3</f>
        <v>17.383662999999999</v>
      </c>
      <c r="AL28" s="16">
        <f t="shared" ref="AL28:AL54" si="26">(L28+L16+L4)/3</f>
        <v>18.250329666666669</v>
      </c>
      <c r="AM28" s="16">
        <f t="shared" ref="AM28:AM54" si="27">(M28+M16+M4)/3</f>
        <v>18.290329666666665</v>
      </c>
      <c r="AN28" s="17">
        <f t="shared" ref="AN28:AN54" si="28">(N28+N16+N4)/3</f>
        <v>18.980329666666666</v>
      </c>
      <c r="AO28" s="21">
        <f t="shared" ref="AO28:AO54" si="29">B28/AB28-1</f>
        <v>3.1246884013298004E-2</v>
      </c>
      <c r="AP28" s="22">
        <f t="shared" ref="AP28:AP54" si="30">C28/AC28-1</f>
        <v>3.0610589867279714E-2</v>
      </c>
      <c r="AQ28" s="22">
        <f t="shared" ref="AQ28:AQ54" si="31">D28/AD28-1</f>
        <v>2.964981337073036E-2</v>
      </c>
      <c r="AR28" s="22">
        <f t="shared" ref="AR28:AR54" si="32">E28/AE28-1</f>
        <v>2.9850599905641317E-2</v>
      </c>
      <c r="AS28" s="22">
        <f t="shared" ref="AS28:AS54" si="33">F28/AF28-1</f>
        <v>2.9399516510691504E-2</v>
      </c>
      <c r="AT28" s="22">
        <f t="shared" ref="AT28:AT54" si="34">G28/AG28-1</f>
        <v>2.9675052306104677E-2</v>
      </c>
      <c r="AU28" s="22">
        <f t="shared" ref="AU28:AU54" si="35">H28/AH28-1</f>
        <v>2.9330075189572424E-2</v>
      </c>
      <c r="AV28" s="22">
        <f t="shared" ref="AV28:AV54" si="36">I28/AI28-1</f>
        <v>2.8764055659230792E-2</v>
      </c>
      <c r="AW28" s="22">
        <f t="shared" ref="AW28:AW54" si="37">J28/AJ28-1</f>
        <v>2.540011829543265E-2</v>
      </c>
      <c r="AX28" s="22">
        <f t="shared" ref="AX28:AX54" si="38">K28/AK28-1</f>
        <v>2.8425366966674526E-2</v>
      </c>
      <c r="AY28" s="22">
        <f t="shared" ref="AY28:AY54" si="39">L28/AL28-1</f>
        <v>2.6710220704871501E-2</v>
      </c>
      <c r="AZ28" s="22">
        <f t="shared" ref="AZ28:AZ54" si="40">M28/AM28-1</f>
        <v>2.4464858834602143E-2</v>
      </c>
      <c r="BA28" s="23">
        <f t="shared" ref="BA28:BA54" si="41">N28/AN28-1</f>
        <v>2.7790367322211518E-2</v>
      </c>
    </row>
    <row r="29" spans="1:53" x14ac:dyDescent="0.3">
      <c r="A29" s="9">
        <v>44621</v>
      </c>
      <c r="B29" s="15">
        <f>VLOOKUP($A29,'Monthly Rate'!$A$2:$N$156,2)+VLOOKUP('PNW Barge Rate'!$A29,'Monthly Tax Charge'!$A$2:$D$436,4)</f>
        <v>13.265069999999998</v>
      </c>
      <c r="C29" s="16">
        <f>VLOOKUP($A29,'Monthly Rate'!$A$2:$N$156,3)+VLOOKUP('PNW Barge Rate'!$A29,'Monthly Tax Charge'!$A$2:$D$436,4)</f>
        <v>14.205069999999999</v>
      </c>
      <c r="D29" s="16">
        <f>VLOOKUP($A29,'Monthly Rate'!$A$2:$N$156,4)+VLOOKUP('PNW Barge Rate'!$A29,'Monthly Tax Charge'!$A$2:$D$436,4)</f>
        <v>15.34507</v>
      </c>
      <c r="E29" s="16">
        <f>VLOOKUP($A29,'Monthly Rate'!$A$2:$N$156,5)+VLOOKUP('PNW Barge Rate'!$A29,'Monthly Tax Charge'!$A$2:$D$436,4)</f>
        <v>15.475069999999999</v>
      </c>
      <c r="F29" s="16">
        <f>VLOOKUP($A29,'Monthly Rate'!$A$2:$N$156,6)+VLOOKUP('PNW Barge Rate'!$A29,'Monthly Tax Charge'!$A$2:$D$436,4)</f>
        <v>15.705069999999999</v>
      </c>
      <c r="G29" s="16">
        <f>VLOOKUP($A29,'Monthly Rate'!$A$2:$N$156,7)+VLOOKUP('PNW Barge Rate'!$A29,'Monthly Tax Charge'!$A$2:$D$436,4)</f>
        <v>15.795069999999999</v>
      </c>
      <c r="H29" s="16">
        <f>VLOOKUP($A29,'Monthly Rate'!$A$2:$N$156,8)+VLOOKUP('PNW Barge Rate'!$A29,'Monthly Tax Charge'!$A$2:$D$436,4)</f>
        <v>15.975069999999999</v>
      </c>
      <c r="I29" s="16">
        <f>VLOOKUP($A29,'Monthly Rate'!$A$2:$N$156,9)+VLOOKUP('PNW Barge Rate'!$A29,'Monthly Tax Charge'!$A$2:$D$436,4)</f>
        <v>16.995069999999998</v>
      </c>
      <c r="J29" s="16">
        <f>VLOOKUP($A29,'Monthly Rate'!$A$2:$N$156,10)+VLOOKUP('PNW Barge Rate'!$A29,'Monthly Tax Charge'!$A$2:$D$436,4)</f>
        <v>17.025069999999999</v>
      </c>
      <c r="K29" s="16">
        <f>VLOOKUP($A29,'Monthly Rate'!$A$2:$N$156,11)+VLOOKUP('PNW Barge Rate'!$A29,'Monthly Tax Charge'!$A$2:$D$436,4)</f>
        <v>17.91507</v>
      </c>
      <c r="L29" s="16">
        <f>VLOOKUP($A29,'Monthly Rate'!$A$2:$N$156,12)+VLOOKUP('PNW Barge Rate'!$A29,'Monthly Tax Charge'!$A$2:$D$436,4)</f>
        <v>18.775069999999999</v>
      </c>
      <c r="M29" s="16">
        <f>VLOOKUP($A29,'Monthly Rate'!$A$2:$N$156,13)+VLOOKUP('PNW Barge Rate'!$A29,'Monthly Tax Charge'!$A$2:$D$436,4)</f>
        <v>18.775069999999999</v>
      </c>
      <c r="N29" s="17">
        <f>VLOOKUP($A29,'Monthly Rate'!$A$2:$N$156,14)+VLOOKUP('PNW Barge Rate'!$A29,'Monthly Tax Charge'!$A$2:$D$436,4)</f>
        <v>19.545069999999999</v>
      </c>
      <c r="O29" s="18">
        <f t="shared" si="1"/>
        <v>5.8155994424069712E-2</v>
      </c>
      <c r="P29" s="19">
        <f t="shared" si="2"/>
        <v>5.6451256040353837E-2</v>
      </c>
      <c r="Q29" s="19">
        <f t="shared" si="3"/>
        <v>5.4207450179564853E-2</v>
      </c>
      <c r="R29" s="19">
        <f t="shared" si="4"/>
        <v>5.4445600903514357E-2</v>
      </c>
      <c r="S29" s="19">
        <f t="shared" si="5"/>
        <v>5.3605505156471889E-2</v>
      </c>
      <c r="T29" s="19">
        <f t="shared" si="6"/>
        <v>5.3986630877767672E-2</v>
      </c>
      <c r="U29" s="19">
        <f t="shared" si="7"/>
        <v>5.3345883314843467E-2</v>
      </c>
      <c r="V29" s="19">
        <f t="shared" si="8"/>
        <v>5.1933876061716733E-2</v>
      </c>
      <c r="W29" s="19">
        <f t="shared" si="9"/>
        <v>4.6664443218303209E-2</v>
      </c>
      <c r="X29" s="19">
        <f t="shared" si="10"/>
        <v>5.0982267126793435E-2</v>
      </c>
      <c r="Y29" s="19">
        <f t="shared" si="11"/>
        <v>4.7948414896719527E-2</v>
      </c>
      <c r="Z29" s="19">
        <f t="shared" si="12"/>
        <v>4.4450594611433747E-2</v>
      </c>
      <c r="AA29" s="20">
        <f t="shared" si="13"/>
        <v>4.9341982521767358E-2</v>
      </c>
      <c r="AB29" s="15">
        <f t="shared" si="16"/>
        <v>12.839361666666667</v>
      </c>
      <c r="AC29" s="16">
        <f t="shared" si="17"/>
        <v>13.759361666666665</v>
      </c>
      <c r="AD29" s="16">
        <f t="shared" si="18"/>
        <v>14.879361666666666</v>
      </c>
      <c r="AE29" s="16">
        <f t="shared" si="19"/>
        <v>15.002694999999997</v>
      </c>
      <c r="AF29" s="16">
        <f t="shared" si="20"/>
        <v>15.232695</v>
      </c>
      <c r="AG29" s="16">
        <f t="shared" si="21"/>
        <v>15.316028333333334</v>
      </c>
      <c r="AH29" s="16">
        <f t="shared" si="22"/>
        <v>15.496028333333333</v>
      </c>
      <c r="AI29" s="16">
        <f t="shared" si="23"/>
        <v>16.496028333333332</v>
      </c>
      <c r="AJ29" s="16">
        <f t="shared" si="24"/>
        <v>16.579361666666667</v>
      </c>
      <c r="AK29" s="16">
        <f t="shared" si="25"/>
        <v>17.396028333333334</v>
      </c>
      <c r="AL29" s="16">
        <f t="shared" si="26"/>
        <v>18.262695000000004</v>
      </c>
      <c r="AM29" s="16">
        <f t="shared" si="27"/>
        <v>18.302695</v>
      </c>
      <c r="AN29" s="17">
        <f t="shared" si="28"/>
        <v>18.992694999999998</v>
      </c>
      <c r="AO29" s="21">
        <f t="shared" si="29"/>
        <v>3.3156502977756963E-2</v>
      </c>
      <c r="AP29" s="22">
        <f t="shared" si="30"/>
        <v>3.239309672432733E-2</v>
      </c>
      <c r="AQ29" s="22">
        <f t="shared" si="31"/>
        <v>3.1298945732102901E-2</v>
      </c>
      <c r="AR29" s="22">
        <f t="shared" si="32"/>
        <v>3.148600968026094E-2</v>
      </c>
      <c r="AS29" s="22">
        <f t="shared" si="33"/>
        <v>3.1010599240646419E-2</v>
      </c>
      <c r="AT29" s="22">
        <f t="shared" si="34"/>
        <v>3.1277146806009348E-2</v>
      </c>
      <c r="AU29" s="22">
        <f t="shared" si="35"/>
        <v>3.0913835233264519E-2</v>
      </c>
      <c r="AV29" s="22">
        <f t="shared" si="36"/>
        <v>3.0252231420957232E-2</v>
      </c>
      <c r="AW29" s="22">
        <f t="shared" si="37"/>
        <v>2.6883322910401519E-2</v>
      </c>
      <c r="AX29" s="22">
        <f t="shared" si="38"/>
        <v>2.9836791290579034E-2</v>
      </c>
      <c r="AY29" s="22">
        <f t="shared" si="39"/>
        <v>2.8055826371737203E-2</v>
      </c>
      <c r="AZ29" s="22">
        <f t="shared" si="40"/>
        <v>2.5809040690455642E-2</v>
      </c>
      <c r="BA29" s="23">
        <f t="shared" si="41"/>
        <v>2.9083550280779136E-2</v>
      </c>
    </row>
    <row r="30" spans="1:53" x14ac:dyDescent="0.3">
      <c r="A30" s="9">
        <v>44652</v>
      </c>
      <c r="B30" s="15">
        <f>VLOOKUP($A30,'Monthly Rate'!$A$2:$N$156,2)+VLOOKUP('PNW Barge Rate'!$A30,'Monthly Tax Charge'!$A$2:$D$436,4)</f>
        <v>13.203122</v>
      </c>
      <c r="C30" s="16">
        <f>VLOOKUP($A30,'Monthly Rate'!$A$2:$N$156,3)+VLOOKUP('PNW Barge Rate'!$A30,'Monthly Tax Charge'!$A$2:$D$436,4)</f>
        <v>14.143122000000002</v>
      </c>
      <c r="D30" s="16">
        <f>VLOOKUP($A30,'Monthly Rate'!$A$2:$N$156,4)+VLOOKUP('PNW Barge Rate'!$A30,'Monthly Tax Charge'!$A$2:$D$436,4)</f>
        <v>15.283121999999999</v>
      </c>
      <c r="E30" s="16">
        <f>VLOOKUP($A30,'Monthly Rate'!$A$2:$N$156,5)+VLOOKUP('PNW Barge Rate'!$A30,'Monthly Tax Charge'!$A$2:$D$436,4)</f>
        <v>15.413122000000001</v>
      </c>
      <c r="F30" s="16">
        <f>VLOOKUP($A30,'Monthly Rate'!$A$2:$N$156,6)+VLOOKUP('PNW Barge Rate'!$A30,'Monthly Tax Charge'!$A$2:$D$436,4)</f>
        <v>15.643122000000002</v>
      </c>
      <c r="G30" s="16">
        <f>VLOOKUP($A30,'Monthly Rate'!$A$2:$N$156,7)+VLOOKUP('PNW Barge Rate'!$A30,'Monthly Tax Charge'!$A$2:$D$436,4)</f>
        <v>15.733122000000002</v>
      </c>
      <c r="H30" s="16">
        <f>VLOOKUP($A30,'Monthly Rate'!$A$2:$N$156,8)+VLOOKUP('PNW Barge Rate'!$A30,'Monthly Tax Charge'!$A$2:$D$436,4)</f>
        <v>15.913122000000001</v>
      </c>
      <c r="I30" s="16">
        <f>VLOOKUP($A30,'Monthly Rate'!$A$2:$N$156,9)+VLOOKUP('PNW Barge Rate'!$A30,'Monthly Tax Charge'!$A$2:$D$436,4)</f>
        <v>16.933122000000001</v>
      </c>
      <c r="J30" s="16">
        <f>VLOOKUP($A30,'Monthly Rate'!$A$2:$N$156,10)+VLOOKUP('PNW Barge Rate'!$A30,'Monthly Tax Charge'!$A$2:$D$436,4)</f>
        <v>16.963122000000002</v>
      </c>
      <c r="K30" s="16">
        <f>VLOOKUP($A30,'Monthly Rate'!$A$2:$N$156,11)+VLOOKUP('PNW Barge Rate'!$A30,'Monthly Tax Charge'!$A$2:$D$436,4)</f>
        <v>17.853121999999999</v>
      </c>
      <c r="L30" s="16">
        <f>VLOOKUP($A30,'Monthly Rate'!$A$2:$N$156,12)+VLOOKUP('PNW Barge Rate'!$A30,'Monthly Tax Charge'!$A$2:$D$436,4)</f>
        <v>18.713122000000002</v>
      </c>
      <c r="M30" s="16">
        <f>VLOOKUP($A30,'Monthly Rate'!$A$2:$N$156,13)+VLOOKUP('PNW Barge Rate'!$A30,'Monthly Tax Charge'!$A$2:$D$436,4)</f>
        <v>18.713122000000002</v>
      </c>
      <c r="N30" s="17">
        <f>VLOOKUP($A30,'Monthly Rate'!$A$2:$N$156,14)+VLOOKUP('PNW Barge Rate'!$A30,'Monthly Tax Charge'!$A$2:$D$436,4)</f>
        <v>19.483122000000002</v>
      </c>
      <c r="O30" s="18">
        <f t="shared" si="1"/>
        <v>4.8182944062495014E-2</v>
      </c>
      <c r="P30" s="19">
        <f t="shared" si="2"/>
        <v>4.7157749774177971E-2</v>
      </c>
      <c r="Q30" s="19">
        <f t="shared" si="3"/>
        <v>4.5628959647514344E-2</v>
      </c>
      <c r="R30" s="19">
        <f t="shared" si="4"/>
        <v>4.5935994354039833E-2</v>
      </c>
      <c r="S30" s="19">
        <f t="shared" si="5"/>
        <v>4.5230051716534714E-2</v>
      </c>
      <c r="T30" s="19">
        <f t="shared" si="6"/>
        <v>4.5654185109861745E-2</v>
      </c>
      <c r="U30" s="19">
        <f t="shared" si="7"/>
        <v>4.5114473736060257E-2</v>
      </c>
      <c r="V30" s="19">
        <f t="shared" si="8"/>
        <v>4.4210234210234178E-2</v>
      </c>
      <c r="W30" s="19">
        <f t="shared" si="9"/>
        <v>3.9012262498315797E-2</v>
      </c>
      <c r="X30" s="19">
        <f t="shared" si="10"/>
        <v>4.3663817797055859E-2</v>
      </c>
      <c r="Y30" s="19">
        <f t="shared" si="11"/>
        <v>4.0994314704998924E-2</v>
      </c>
      <c r="Z30" s="19">
        <f t="shared" si="12"/>
        <v>3.7531298167019722E-2</v>
      </c>
      <c r="AA30" s="20">
        <f t="shared" si="13"/>
        <v>4.2647622309512023E-2</v>
      </c>
      <c r="AB30" s="15">
        <f t="shared" si="16"/>
        <v>12.822650666666666</v>
      </c>
      <c r="AC30" s="16">
        <f t="shared" si="17"/>
        <v>13.742650666666668</v>
      </c>
      <c r="AD30" s="16">
        <f t="shared" si="18"/>
        <v>14.862650666666667</v>
      </c>
      <c r="AE30" s="16">
        <f t="shared" si="19"/>
        <v>14.985984000000002</v>
      </c>
      <c r="AF30" s="16">
        <f t="shared" si="20"/>
        <v>15.215983999999999</v>
      </c>
      <c r="AG30" s="16">
        <f t="shared" si="21"/>
        <v>15.299317333333335</v>
      </c>
      <c r="AH30" s="16">
        <f t="shared" si="22"/>
        <v>15.479317333333334</v>
      </c>
      <c r="AI30" s="16">
        <f t="shared" si="23"/>
        <v>16.479317333333331</v>
      </c>
      <c r="AJ30" s="16">
        <f t="shared" si="24"/>
        <v>16.562650666666666</v>
      </c>
      <c r="AK30" s="16">
        <f t="shared" si="25"/>
        <v>17.379317333333333</v>
      </c>
      <c r="AL30" s="16">
        <f t="shared" si="26"/>
        <v>18.245984000000004</v>
      </c>
      <c r="AM30" s="16">
        <f t="shared" si="27"/>
        <v>18.285984000000003</v>
      </c>
      <c r="AN30" s="17">
        <f t="shared" si="28"/>
        <v>18.975984</v>
      </c>
      <c r="AO30" s="21">
        <f t="shared" si="29"/>
        <v>2.9671816165310894E-2</v>
      </c>
      <c r="AP30" s="22">
        <f t="shared" si="30"/>
        <v>2.914076352858852E-2</v>
      </c>
      <c r="AQ30" s="22">
        <f t="shared" si="31"/>
        <v>2.8290467344182835E-2</v>
      </c>
      <c r="AR30" s="22">
        <f t="shared" si="32"/>
        <v>2.8502499402107917E-2</v>
      </c>
      <c r="AS30" s="22">
        <f t="shared" si="33"/>
        <v>2.8071664638974481E-2</v>
      </c>
      <c r="AT30" s="22">
        <f t="shared" si="34"/>
        <v>2.8354511329830245E-2</v>
      </c>
      <c r="AU30" s="22">
        <f t="shared" si="35"/>
        <v>2.8024793169173279E-2</v>
      </c>
      <c r="AV30" s="22">
        <f t="shared" si="36"/>
        <v>2.7537831664224521E-2</v>
      </c>
      <c r="AW30" s="22">
        <f t="shared" si="37"/>
        <v>2.4179181303347175E-2</v>
      </c>
      <c r="AX30" s="22">
        <f t="shared" si="38"/>
        <v>2.7262559143097942E-2</v>
      </c>
      <c r="AY30" s="22">
        <f t="shared" si="39"/>
        <v>2.5602236634647779E-2</v>
      </c>
      <c r="AZ30" s="22">
        <f t="shared" si="40"/>
        <v>2.3358764833218748E-2</v>
      </c>
      <c r="BA30" s="23">
        <f t="shared" si="41"/>
        <v>2.6725254405779442E-2</v>
      </c>
    </row>
    <row r="31" spans="1:53" x14ac:dyDescent="0.3">
      <c r="A31" s="9">
        <v>44682</v>
      </c>
      <c r="B31" s="15">
        <f>VLOOKUP($A31,'Monthly Rate'!$A$2:$N$156,2)+VLOOKUP('PNW Barge Rate'!$A31,'Monthly Tax Charge'!$A$2:$D$436,4)</f>
        <v>14.409848</v>
      </c>
      <c r="C31" s="16">
        <f>VLOOKUP($A31,'Monthly Rate'!$A$2:$N$156,3)+VLOOKUP('PNW Barge Rate'!$A31,'Monthly Tax Charge'!$A$2:$D$436,4)</f>
        <v>15.349848000000001</v>
      </c>
      <c r="D31" s="16">
        <f>VLOOKUP($A31,'Monthly Rate'!$A$2:$N$156,4)+VLOOKUP('PNW Barge Rate'!$A31,'Monthly Tax Charge'!$A$2:$D$436,4)</f>
        <v>16.489847999999999</v>
      </c>
      <c r="E31" s="16">
        <f>VLOOKUP($A31,'Monthly Rate'!$A$2:$N$156,5)+VLOOKUP('PNW Barge Rate'!$A31,'Monthly Tax Charge'!$A$2:$D$436,4)</f>
        <v>16.619848000000001</v>
      </c>
      <c r="F31" s="16">
        <f>VLOOKUP($A31,'Monthly Rate'!$A$2:$N$156,6)+VLOOKUP('PNW Barge Rate'!$A31,'Monthly Tax Charge'!$A$2:$D$436,4)</f>
        <v>16.849848000000001</v>
      </c>
      <c r="G31" s="16">
        <f>VLOOKUP($A31,'Monthly Rate'!$A$2:$N$156,7)+VLOOKUP('PNW Barge Rate'!$A31,'Monthly Tax Charge'!$A$2:$D$436,4)</f>
        <v>16.939848000000001</v>
      </c>
      <c r="H31" s="16">
        <f>VLOOKUP($A31,'Monthly Rate'!$A$2:$N$156,8)+VLOOKUP('PNW Barge Rate'!$A31,'Monthly Tax Charge'!$A$2:$D$436,4)</f>
        <v>17.119848000000001</v>
      </c>
      <c r="I31" s="16">
        <f>VLOOKUP($A31,'Monthly Rate'!$A$2:$N$156,9)+VLOOKUP('PNW Barge Rate'!$A31,'Monthly Tax Charge'!$A$2:$D$436,4)</f>
        <v>18.139848000000001</v>
      </c>
      <c r="J31" s="16">
        <f>VLOOKUP($A31,'Monthly Rate'!$A$2:$N$156,10)+VLOOKUP('PNW Barge Rate'!$A31,'Monthly Tax Charge'!$A$2:$D$436,4)</f>
        <v>18.169848000000002</v>
      </c>
      <c r="K31" s="16">
        <f>VLOOKUP($A31,'Monthly Rate'!$A$2:$N$156,11)+VLOOKUP('PNW Barge Rate'!$A31,'Monthly Tax Charge'!$A$2:$D$436,4)</f>
        <v>19.059847999999999</v>
      </c>
      <c r="L31" s="16">
        <f>VLOOKUP($A31,'Monthly Rate'!$A$2:$N$156,12)+VLOOKUP('PNW Barge Rate'!$A31,'Monthly Tax Charge'!$A$2:$D$436,4)</f>
        <v>19.919848000000002</v>
      </c>
      <c r="M31" s="16">
        <f>VLOOKUP($A31,'Monthly Rate'!$A$2:$N$156,13)+VLOOKUP('PNW Barge Rate'!$A31,'Monthly Tax Charge'!$A$2:$D$436,4)</f>
        <v>19.919848000000002</v>
      </c>
      <c r="N31" s="17">
        <f>VLOOKUP($A31,'Monthly Rate'!$A$2:$N$156,14)+VLOOKUP('PNW Barge Rate'!$A31,'Monthly Tax Charge'!$A$2:$D$436,4)</f>
        <v>20.689848000000001</v>
      </c>
      <c r="O31" s="18">
        <f t="shared" si="1"/>
        <v>0.13421073842069609</v>
      </c>
      <c r="P31" s="19">
        <f t="shared" si="2"/>
        <v>0.12744367573488025</v>
      </c>
      <c r="Q31" s="19">
        <f t="shared" si="3"/>
        <v>0.11987393186539963</v>
      </c>
      <c r="R31" s="19">
        <f t="shared" si="4"/>
        <v>0.11957854959495395</v>
      </c>
      <c r="S31" s="19">
        <f t="shared" si="5"/>
        <v>0.11775410196238267</v>
      </c>
      <c r="T31" s="19">
        <f t="shared" si="6"/>
        <v>0.11779235217294448</v>
      </c>
      <c r="U31" s="19">
        <f t="shared" si="7"/>
        <v>0.11640969886928598</v>
      </c>
      <c r="V31" s="19">
        <f t="shared" si="8"/>
        <v>0.11118783176646785</v>
      </c>
      <c r="W31" s="19">
        <f t="shared" si="9"/>
        <v>0.10557589729460815</v>
      </c>
      <c r="X31" s="19">
        <f t="shared" si="10"/>
        <v>0.10718212582522324</v>
      </c>
      <c r="Y31" s="19">
        <f t="shared" si="11"/>
        <v>0.10147297699009838</v>
      </c>
      <c r="Z31" s="19">
        <f t="shared" si="12"/>
        <v>9.7830687644063996E-2</v>
      </c>
      <c r="AA31" s="20">
        <f t="shared" si="13"/>
        <v>0.10083206276480827</v>
      </c>
      <c r="AB31" s="15">
        <f t="shared" si="16"/>
        <v>13.240878333333333</v>
      </c>
      <c r="AC31" s="16">
        <f t="shared" si="17"/>
        <v>14.160878333333335</v>
      </c>
      <c r="AD31" s="16">
        <f t="shared" si="18"/>
        <v>15.280878333333334</v>
      </c>
      <c r="AE31" s="16">
        <f t="shared" si="19"/>
        <v>15.404211666666669</v>
      </c>
      <c r="AF31" s="16">
        <f t="shared" si="20"/>
        <v>15.634211666666667</v>
      </c>
      <c r="AG31" s="16">
        <f t="shared" si="21"/>
        <v>15.717544999999999</v>
      </c>
      <c r="AH31" s="16">
        <f t="shared" si="22"/>
        <v>15.897545000000001</v>
      </c>
      <c r="AI31" s="16">
        <f t="shared" si="23"/>
        <v>16.897545000000001</v>
      </c>
      <c r="AJ31" s="16">
        <f t="shared" si="24"/>
        <v>16.980878333333333</v>
      </c>
      <c r="AK31" s="16">
        <f t="shared" si="25"/>
        <v>17.797545</v>
      </c>
      <c r="AL31" s="16">
        <f t="shared" si="26"/>
        <v>18.664211666666667</v>
      </c>
      <c r="AM31" s="16">
        <f t="shared" si="27"/>
        <v>18.704211666666666</v>
      </c>
      <c r="AN31" s="17">
        <f t="shared" si="28"/>
        <v>19.394211666666667</v>
      </c>
      <c r="AO31" s="21">
        <f t="shared" si="29"/>
        <v>8.828490355687646E-2</v>
      </c>
      <c r="AP31" s="22">
        <f t="shared" si="30"/>
        <v>8.3961576300528362E-2</v>
      </c>
      <c r="AQ31" s="22">
        <f t="shared" si="31"/>
        <v>7.911650366520151E-2</v>
      </c>
      <c r="AR31" s="22">
        <f t="shared" si="32"/>
        <v>7.8915841955343957E-2</v>
      </c>
      <c r="AS31" s="22">
        <f t="shared" si="33"/>
        <v>7.7754885199946777E-2</v>
      </c>
      <c r="AT31" s="22">
        <f t="shared" si="34"/>
        <v>7.7766788642883E-2</v>
      </c>
      <c r="AU31" s="22">
        <f t="shared" si="35"/>
        <v>7.6886273949845707E-2</v>
      </c>
      <c r="AV31" s="22">
        <f t="shared" si="36"/>
        <v>7.3519733192010994E-2</v>
      </c>
      <c r="AW31" s="22">
        <f t="shared" si="37"/>
        <v>7.0018148845264916E-2</v>
      </c>
      <c r="AX31" s="22">
        <f t="shared" si="38"/>
        <v>7.0925681041963839E-2</v>
      </c>
      <c r="AY31" s="22">
        <f t="shared" si="39"/>
        <v>6.7275080017220157E-2</v>
      </c>
      <c r="AZ31" s="22">
        <f t="shared" si="40"/>
        <v>6.4992652724292999E-2</v>
      </c>
      <c r="BA31" s="23">
        <f t="shared" si="41"/>
        <v>6.6805310553569752E-2</v>
      </c>
    </row>
    <row r="32" spans="1:53" x14ac:dyDescent="0.3">
      <c r="A32" s="9">
        <v>44713</v>
      </c>
      <c r="B32" s="15">
        <f>VLOOKUP($A32,'Monthly Rate'!$A$2:$N$156,2)+VLOOKUP('PNW Barge Rate'!$A32,'Monthly Tax Charge'!$A$2:$D$436,4)</f>
        <v>14.47794</v>
      </c>
      <c r="C32" s="16">
        <f>VLOOKUP($A32,'Monthly Rate'!$A$2:$N$156,3)+VLOOKUP('PNW Barge Rate'!$A32,'Monthly Tax Charge'!$A$2:$D$436,4)</f>
        <v>15.417940000000002</v>
      </c>
      <c r="D32" s="16">
        <f>VLOOKUP($A32,'Monthly Rate'!$A$2:$N$156,4)+VLOOKUP('PNW Barge Rate'!$A32,'Monthly Tax Charge'!$A$2:$D$436,4)</f>
        <v>16.557939999999999</v>
      </c>
      <c r="E32" s="16">
        <f>VLOOKUP($A32,'Monthly Rate'!$A$2:$N$156,5)+VLOOKUP('PNW Barge Rate'!$A32,'Monthly Tax Charge'!$A$2:$D$436,4)</f>
        <v>16.687940000000001</v>
      </c>
      <c r="F32" s="16">
        <f>VLOOKUP($A32,'Monthly Rate'!$A$2:$N$156,6)+VLOOKUP('PNW Barge Rate'!$A32,'Monthly Tax Charge'!$A$2:$D$436,4)</f>
        <v>16.917940000000002</v>
      </c>
      <c r="G32" s="16">
        <f>VLOOKUP($A32,'Monthly Rate'!$A$2:$N$156,7)+VLOOKUP('PNW Barge Rate'!$A32,'Monthly Tax Charge'!$A$2:$D$436,4)</f>
        <v>17.007940000000001</v>
      </c>
      <c r="H32" s="16">
        <f>VLOOKUP($A32,'Monthly Rate'!$A$2:$N$156,8)+VLOOKUP('PNW Barge Rate'!$A32,'Monthly Tax Charge'!$A$2:$D$436,4)</f>
        <v>17.187940000000001</v>
      </c>
      <c r="I32" s="16">
        <f>VLOOKUP($A32,'Monthly Rate'!$A$2:$N$156,9)+VLOOKUP('PNW Barge Rate'!$A32,'Monthly Tax Charge'!$A$2:$D$436,4)</f>
        <v>18.207940000000001</v>
      </c>
      <c r="J32" s="16">
        <f>VLOOKUP($A32,'Monthly Rate'!$A$2:$N$156,10)+VLOOKUP('PNW Barge Rate'!$A32,'Monthly Tax Charge'!$A$2:$D$436,4)</f>
        <v>18.237940000000002</v>
      </c>
      <c r="K32" s="16">
        <f>VLOOKUP($A32,'Monthly Rate'!$A$2:$N$156,11)+VLOOKUP('PNW Barge Rate'!$A32,'Monthly Tax Charge'!$A$2:$D$436,4)</f>
        <v>19.127939999999999</v>
      </c>
      <c r="L32" s="16">
        <f>VLOOKUP($A32,'Monthly Rate'!$A$2:$N$156,12)+VLOOKUP('PNW Barge Rate'!$A32,'Monthly Tax Charge'!$A$2:$D$436,4)</f>
        <v>19.987940000000002</v>
      </c>
      <c r="M32" s="16">
        <f>VLOOKUP($A32,'Monthly Rate'!$A$2:$N$156,13)+VLOOKUP('PNW Barge Rate'!$A32,'Monthly Tax Charge'!$A$2:$D$436,4)</f>
        <v>19.987940000000002</v>
      </c>
      <c r="N32" s="17">
        <f>VLOOKUP($A32,'Monthly Rate'!$A$2:$N$156,14)+VLOOKUP('PNW Barge Rate'!$A32,'Monthly Tax Charge'!$A$2:$D$436,4)</f>
        <v>20.757940000000001</v>
      </c>
      <c r="O32" s="18">
        <f t="shared" si="1"/>
        <v>0.13957031456615865</v>
      </c>
      <c r="P32" s="19">
        <f t="shared" si="2"/>
        <v>0.13244502133570579</v>
      </c>
      <c r="Q32" s="19">
        <f t="shared" si="3"/>
        <v>0.12449825925571756</v>
      </c>
      <c r="R32" s="19">
        <f t="shared" si="4"/>
        <v>0.12416549543218558</v>
      </c>
      <c r="S32" s="19">
        <f t="shared" si="5"/>
        <v>0.12227106332077731</v>
      </c>
      <c r="T32" s="19">
        <f t="shared" si="6"/>
        <v>0.12228546904413262</v>
      </c>
      <c r="U32" s="19">
        <f t="shared" si="7"/>
        <v>0.12085007528007008</v>
      </c>
      <c r="V32" s="19">
        <f t="shared" si="8"/>
        <v>0.11535892525306402</v>
      </c>
      <c r="W32" s="19">
        <f t="shared" si="9"/>
        <v>0.10971907306573114</v>
      </c>
      <c r="X32" s="19">
        <f t="shared" si="10"/>
        <v>0.11113757422710413</v>
      </c>
      <c r="Y32" s="19">
        <f t="shared" si="11"/>
        <v>0.10523814115948404</v>
      </c>
      <c r="Z32" s="19">
        <f t="shared" si="12"/>
        <v>0.10158340137878019</v>
      </c>
      <c r="AA32" s="20">
        <f t="shared" si="13"/>
        <v>0.10445499207863307</v>
      </c>
      <c r="AB32" s="15">
        <f t="shared" si="16"/>
        <v>13.219712000000001</v>
      </c>
      <c r="AC32" s="16">
        <f t="shared" si="17"/>
        <v>14.139712000000001</v>
      </c>
      <c r="AD32" s="16">
        <f t="shared" si="18"/>
        <v>15.259711999999999</v>
      </c>
      <c r="AE32" s="16">
        <f t="shared" si="19"/>
        <v>15.383045333333333</v>
      </c>
      <c r="AF32" s="16">
        <f t="shared" si="20"/>
        <v>15.613045333333334</v>
      </c>
      <c r="AG32" s="16">
        <f t="shared" si="21"/>
        <v>15.696378666666668</v>
      </c>
      <c r="AH32" s="16">
        <f t="shared" si="22"/>
        <v>15.876378666666668</v>
      </c>
      <c r="AI32" s="16">
        <f t="shared" si="23"/>
        <v>16.876378666666664</v>
      </c>
      <c r="AJ32" s="16">
        <f t="shared" si="24"/>
        <v>16.959712</v>
      </c>
      <c r="AK32" s="16">
        <f t="shared" si="25"/>
        <v>17.776378666666666</v>
      </c>
      <c r="AL32" s="16">
        <f t="shared" si="26"/>
        <v>18.643045333333333</v>
      </c>
      <c r="AM32" s="16">
        <f t="shared" si="27"/>
        <v>18.683045333333336</v>
      </c>
      <c r="AN32" s="17">
        <f t="shared" si="28"/>
        <v>19.373045333333334</v>
      </c>
      <c r="AO32" s="21">
        <f t="shared" si="29"/>
        <v>9.517817029599418E-2</v>
      </c>
      <c r="AP32" s="22">
        <f t="shared" si="30"/>
        <v>9.0399861043845897E-2</v>
      </c>
      <c r="AQ32" s="22">
        <f t="shared" si="31"/>
        <v>8.5075524361141186E-2</v>
      </c>
      <c r="AR32" s="22">
        <f t="shared" si="32"/>
        <v>8.4826810192069502E-2</v>
      </c>
      <c r="AS32" s="22">
        <f t="shared" si="33"/>
        <v>8.3577203473608197E-2</v>
      </c>
      <c r="AT32" s="22">
        <f t="shared" si="34"/>
        <v>8.3558211813442584E-2</v>
      </c>
      <c r="AU32" s="22">
        <f t="shared" si="35"/>
        <v>8.2610862393136753E-2</v>
      </c>
      <c r="AV32" s="22">
        <f t="shared" si="36"/>
        <v>7.8900892166123615E-2</v>
      </c>
      <c r="AW32" s="22">
        <f t="shared" si="37"/>
        <v>7.5368496823531084E-2</v>
      </c>
      <c r="AX32" s="22">
        <f t="shared" si="38"/>
        <v>7.6031308663991881E-2</v>
      </c>
      <c r="AY32" s="22">
        <f t="shared" si="39"/>
        <v>7.2139215595964146E-2</v>
      </c>
      <c r="AZ32" s="22">
        <f t="shared" si="40"/>
        <v>6.9843788493010761E-2</v>
      </c>
      <c r="BA32" s="23">
        <f t="shared" si="41"/>
        <v>7.1485646311053364E-2</v>
      </c>
    </row>
    <row r="33" spans="1:53" x14ac:dyDescent="0.3">
      <c r="A33" s="9">
        <v>44743</v>
      </c>
      <c r="B33" s="15">
        <f>VLOOKUP($A33,'Monthly Rate'!$A$2:$N$156,2)+VLOOKUP('PNW Barge Rate'!$A33,'Monthly Tax Charge'!$A$2:$D$436,4)</f>
        <v>15.006311999999998</v>
      </c>
      <c r="C33" s="16">
        <f>VLOOKUP($A33,'Monthly Rate'!$A$2:$N$156,3)+VLOOKUP('PNW Barge Rate'!$A33,'Monthly Tax Charge'!$A$2:$D$436,4)</f>
        <v>15.946311999999999</v>
      </c>
      <c r="D33" s="16">
        <f>VLOOKUP($A33,'Monthly Rate'!$A$2:$N$156,4)+VLOOKUP('PNW Barge Rate'!$A33,'Monthly Tax Charge'!$A$2:$D$436,4)</f>
        <v>17.086312</v>
      </c>
      <c r="E33" s="16">
        <f>VLOOKUP($A33,'Monthly Rate'!$A$2:$N$156,5)+VLOOKUP('PNW Barge Rate'!$A33,'Monthly Tax Charge'!$A$2:$D$436,4)</f>
        <v>17.216311999999999</v>
      </c>
      <c r="F33" s="16">
        <f>VLOOKUP($A33,'Monthly Rate'!$A$2:$N$156,6)+VLOOKUP('PNW Barge Rate'!$A33,'Monthly Tax Charge'!$A$2:$D$436,4)</f>
        <v>17.446311999999999</v>
      </c>
      <c r="G33" s="16">
        <f>VLOOKUP($A33,'Monthly Rate'!$A$2:$N$156,7)+VLOOKUP('PNW Barge Rate'!$A33,'Monthly Tax Charge'!$A$2:$D$436,4)</f>
        <v>17.536311999999999</v>
      </c>
      <c r="H33" s="16">
        <f>VLOOKUP($A33,'Monthly Rate'!$A$2:$N$156,8)+VLOOKUP('PNW Barge Rate'!$A33,'Monthly Tax Charge'!$A$2:$D$436,4)</f>
        <v>17.716311999999999</v>
      </c>
      <c r="I33" s="16">
        <f>VLOOKUP($A33,'Monthly Rate'!$A$2:$N$156,9)+VLOOKUP('PNW Barge Rate'!$A33,'Monthly Tax Charge'!$A$2:$D$436,4)</f>
        <v>18.736311999999998</v>
      </c>
      <c r="J33" s="16">
        <f>VLOOKUP($A33,'Monthly Rate'!$A$2:$N$156,10)+VLOOKUP('PNW Barge Rate'!$A33,'Monthly Tax Charge'!$A$2:$D$436,4)</f>
        <v>18.766311999999999</v>
      </c>
      <c r="K33" s="16">
        <f>VLOOKUP($A33,'Monthly Rate'!$A$2:$N$156,11)+VLOOKUP('PNW Barge Rate'!$A33,'Monthly Tax Charge'!$A$2:$D$436,4)</f>
        <v>19.656312</v>
      </c>
      <c r="L33" s="16">
        <f>VLOOKUP($A33,'Monthly Rate'!$A$2:$N$156,12)+VLOOKUP('PNW Barge Rate'!$A33,'Monthly Tax Charge'!$A$2:$D$436,4)</f>
        <v>20.516311999999999</v>
      </c>
      <c r="M33" s="16">
        <f>VLOOKUP($A33,'Monthly Rate'!$A$2:$N$156,13)+VLOOKUP('PNW Barge Rate'!$A33,'Monthly Tax Charge'!$A$2:$D$436,4)</f>
        <v>20.516311999999999</v>
      </c>
      <c r="N33" s="17">
        <f>VLOOKUP($A33,'Monthly Rate'!$A$2:$N$156,14)+VLOOKUP('PNW Barge Rate'!$A33,'Monthly Tax Charge'!$A$2:$D$436,4)</f>
        <v>21.286311999999999</v>
      </c>
      <c r="O33" s="18">
        <f t="shared" si="1"/>
        <v>0.1777741081564379</v>
      </c>
      <c r="P33" s="19">
        <f t="shared" si="2"/>
        <v>0.16812118569672174</v>
      </c>
      <c r="Q33" s="19">
        <f t="shared" si="3"/>
        <v>0.15751134321434068</v>
      </c>
      <c r="R33" s="19">
        <f t="shared" si="4"/>
        <v>0.15691318362545936</v>
      </c>
      <c r="S33" s="19">
        <f t="shared" si="5"/>
        <v>0.1545248943038986</v>
      </c>
      <c r="T33" s="19">
        <f t="shared" si="6"/>
        <v>0.15436941059747045</v>
      </c>
      <c r="U33" s="19">
        <f t="shared" si="7"/>
        <v>0.15256171782538397</v>
      </c>
      <c r="V33" s="19">
        <f t="shared" si="8"/>
        <v>0.14516398749044068</v>
      </c>
      <c r="W33" s="19">
        <f t="shared" si="9"/>
        <v>0.13933758996282486</v>
      </c>
      <c r="X33" s="19">
        <f t="shared" si="10"/>
        <v>0.13941391370641698</v>
      </c>
      <c r="Y33" s="19">
        <f t="shared" si="11"/>
        <v>0.13216882192661328</v>
      </c>
      <c r="Z33" s="19">
        <f t="shared" si="12"/>
        <v>0.12843254764469414</v>
      </c>
      <c r="AA33" s="20">
        <f t="shared" si="13"/>
        <v>0.13037181603683412</v>
      </c>
      <c r="AB33" s="15">
        <f t="shared" si="16"/>
        <v>13.392148666666666</v>
      </c>
      <c r="AC33" s="16">
        <f t="shared" si="17"/>
        <v>14.312148666666666</v>
      </c>
      <c r="AD33" s="16">
        <f t="shared" si="18"/>
        <v>15.432148666666665</v>
      </c>
      <c r="AE33" s="16">
        <f t="shared" si="19"/>
        <v>15.555482</v>
      </c>
      <c r="AF33" s="16">
        <f t="shared" si="20"/>
        <v>15.785481999999996</v>
      </c>
      <c r="AG33" s="16">
        <f t="shared" si="21"/>
        <v>15.868815333333332</v>
      </c>
      <c r="AH33" s="16">
        <f t="shared" si="22"/>
        <v>16.048815333333334</v>
      </c>
      <c r="AI33" s="16">
        <f t="shared" si="23"/>
        <v>17.048815333333334</v>
      </c>
      <c r="AJ33" s="16">
        <f t="shared" si="24"/>
        <v>17.132148666666669</v>
      </c>
      <c r="AK33" s="16">
        <f t="shared" si="25"/>
        <v>17.948815333333332</v>
      </c>
      <c r="AL33" s="16">
        <f t="shared" si="26"/>
        <v>18.815481999999999</v>
      </c>
      <c r="AM33" s="16">
        <f t="shared" si="27"/>
        <v>18.855481999999999</v>
      </c>
      <c r="AN33" s="17">
        <f t="shared" si="28"/>
        <v>19.545482</v>
      </c>
      <c r="AO33" s="21">
        <f t="shared" si="29"/>
        <v>0.12053057156922242</v>
      </c>
      <c r="AP33" s="22">
        <f t="shared" si="30"/>
        <v>0.11418015361588152</v>
      </c>
      <c r="AQ33" s="22">
        <f t="shared" si="31"/>
        <v>0.1071894373922353</v>
      </c>
      <c r="AR33" s="22">
        <f t="shared" si="32"/>
        <v>0.10676814771795562</v>
      </c>
      <c r="AS33" s="22">
        <f t="shared" si="33"/>
        <v>0.10521249842101765</v>
      </c>
      <c r="AT33" s="22">
        <f t="shared" si="34"/>
        <v>0.10508009776659244</v>
      </c>
      <c r="AU33" s="22">
        <f t="shared" si="35"/>
        <v>0.10390154239006533</v>
      </c>
      <c r="AV33" s="22">
        <f t="shared" si="36"/>
        <v>9.8980288874812361E-2</v>
      </c>
      <c r="AW33" s="22">
        <f t="shared" si="37"/>
        <v>9.5385778230657969E-2</v>
      </c>
      <c r="AX33" s="22">
        <f t="shared" si="38"/>
        <v>9.51314409868389E-2</v>
      </c>
      <c r="AY33" s="22">
        <f t="shared" si="39"/>
        <v>9.0395239409758465E-2</v>
      </c>
      <c r="AZ33" s="22">
        <f t="shared" si="40"/>
        <v>8.8082076077397486E-2</v>
      </c>
      <c r="BA33" s="23">
        <f t="shared" si="41"/>
        <v>8.9065595824139754E-2</v>
      </c>
    </row>
    <row r="34" spans="1:53" x14ac:dyDescent="0.3">
      <c r="A34" s="10">
        <v>44774</v>
      </c>
      <c r="B34" s="15">
        <f>VLOOKUP($A34,'Monthly Rate'!$A$2:$N$156,2)+VLOOKUP('PNW Barge Rate'!$A34,'Monthly Tax Charge'!$A$2:$D$436,4)</f>
        <v>16.729607999999999</v>
      </c>
      <c r="C34" s="16">
        <f>VLOOKUP($A34,'Monthly Rate'!$A$2:$N$156,3)+VLOOKUP('PNW Barge Rate'!$A34,'Monthly Tax Charge'!$A$2:$D$436,4)</f>
        <v>17.729607999999999</v>
      </c>
      <c r="D34" s="16">
        <f>VLOOKUP($A34,'Monthly Rate'!$A$2:$N$156,4)+VLOOKUP('PNW Barge Rate'!$A34,'Monthly Tax Charge'!$A$2:$D$436,4)</f>
        <v>18.939608</v>
      </c>
      <c r="E34" s="16">
        <f>VLOOKUP($A34,'Monthly Rate'!$A$2:$N$156,5)+VLOOKUP('PNW Barge Rate'!$A34,'Monthly Tax Charge'!$A$2:$D$436,4)</f>
        <v>19.079608</v>
      </c>
      <c r="F34" s="16">
        <f>VLOOKUP($A34,'Monthly Rate'!$A$2:$N$156,6)+VLOOKUP('PNW Barge Rate'!$A34,'Monthly Tax Charge'!$A$2:$D$436,4)</f>
        <v>19.319607999999999</v>
      </c>
      <c r="G34" s="16">
        <f>VLOOKUP($A34,'Monthly Rate'!$A$2:$N$156,7)+VLOOKUP('PNW Barge Rate'!$A34,'Monthly Tax Charge'!$A$2:$D$436,4)</f>
        <v>19.409607999999999</v>
      </c>
      <c r="H34" s="16">
        <f>VLOOKUP($A34,'Monthly Rate'!$A$2:$N$156,8)+VLOOKUP('PNW Barge Rate'!$A34,'Monthly Tax Charge'!$A$2:$D$436,4)</f>
        <v>19.609607999999998</v>
      </c>
      <c r="I34" s="16">
        <f>VLOOKUP($A34,'Monthly Rate'!$A$2:$N$156,9)+VLOOKUP('PNW Barge Rate'!$A34,'Monthly Tax Charge'!$A$2:$D$436,4)</f>
        <v>20.689608</v>
      </c>
      <c r="J34" s="16">
        <f>VLOOKUP($A34,'Monthly Rate'!$A$2:$N$156,10)+VLOOKUP('PNW Barge Rate'!$A34,'Monthly Tax Charge'!$A$2:$D$436,4)</f>
        <v>20.719608000000001</v>
      </c>
      <c r="K34" s="16">
        <f>VLOOKUP($A34,'Monthly Rate'!$A$2:$N$156,11)+VLOOKUP('PNW Barge Rate'!$A34,'Monthly Tax Charge'!$A$2:$D$436,4)</f>
        <v>21.659607999999999</v>
      </c>
      <c r="L34" s="16">
        <f>VLOOKUP($A34,'Monthly Rate'!$A$2:$N$156,12)+VLOOKUP('PNW Barge Rate'!$A34,'Monthly Tax Charge'!$A$2:$D$436,4)</f>
        <v>22.569607999999999</v>
      </c>
      <c r="M34" s="16">
        <f>VLOOKUP($A34,'Monthly Rate'!$A$2:$N$156,13)+VLOOKUP('PNW Barge Rate'!$A34,'Monthly Tax Charge'!$A$2:$D$436,4)</f>
        <v>22.569607999999999</v>
      </c>
      <c r="N34" s="17">
        <f>VLOOKUP($A34,'Monthly Rate'!$A$2:$N$156,14)+VLOOKUP('PNW Barge Rate'!$A34,'Monthly Tax Charge'!$A$2:$D$436,4)</f>
        <v>23.389607999999999</v>
      </c>
      <c r="O34" s="18">
        <f t="shared" si="1"/>
        <v>0.2790008972328899</v>
      </c>
      <c r="P34" s="19">
        <f t="shared" si="2"/>
        <v>0.26457452581329699</v>
      </c>
      <c r="Q34" s="19">
        <f t="shared" si="3"/>
        <v>0.24929671186743008</v>
      </c>
      <c r="R34" s="19">
        <f t="shared" si="4"/>
        <v>0.24783116209738321</v>
      </c>
      <c r="S34" s="19">
        <f t="shared" si="5"/>
        <v>0.24480277851803089</v>
      </c>
      <c r="T34" s="19">
        <f t="shared" si="6"/>
        <v>0.24339137908149366</v>
      </c>
      <c r="U34" s="19">
        <f t="shared" si="7"/>
        <v>0.24188345491917262</v>
      </c>
      <c r="V34" s="19">
        <f t="shared" si="8"/>
        <v>0.23077585677661716</v>
      </c>
      <c r="W34" s="19">
        <f t="shared" si="9"/>
        <v>0.23036474116484018</v>
      </c>
      <c r="X34" s="19">
        <f t="shared" si="10"/>
        <v>0.22162121431571968</v>
      </c>
      <c r="Y34" s="19">
        <f t="shared" si="11"/>
        <v>0.21405840577645763</v>
      </c>
      <c r="Z34" s="19">
        <f t="shared" si="12"/>
        <v>0.21405840577645763</v>
      </c>
      <c r="AA34" s="20">
        <f t="shared" si="13"/>
        <v>0.20812742998321898</v>
      </c>
      <c r="AB34" s="15">
        <f t="shared" si="16"/>
        <v>14.083550000000001</v>
      </c>
      <c r="AC34" s="16">
        <f t="shared" si="17"/>
        <v>15.033549999999998</v>
      </c>
      <c r="AD34" s="16">
        <f t="shared" si="18"/>
        <v>16.186883333333331</v>
      </c>
      <c r="AE34" s="16">
        <f t="shared" si="19"/>
        <v>16.316883333333333</v>
      </c>
      <c r="AF34" s="16">
        <f t="shared" si="20"/>
        <v>16.550216666666667</v>
      </c>
      <c r="AG34" s="16">
        <f t="shared" si="21"/>
        <v>16.636883333333333</v>
      </c>
      <c r="AH34" s="16">
        <f t="shared" si="22"/>
        <v>16.823549999999997</v>
      </c>
      <c r="AI34" s="16">
        <f t="shared" si="23"/>
        <v>17.853550000000002</v>
      </c>
      <c r="AJ34" s="16">
        <f t="shared" si="24"/>
        <v>17.91021666666667</v>
      </c>
      <c r="AK34" s="16">
        <f t="shared" si="25"/>
        <v>18.780216666666664</v>
      </c>
      <c r="AL34" s="16">
        <f t="shared" si="26"/>
        <v>19.660216666666667</v>
      </c>
      <c r="AM34" s="16">
        <f t="shared" si="27"/>
        <v>19.680216666666666</v>
      </c>
      <c r="AN34" s="17">
        <f t="shared" si="28"/>
        <v>20.426883333333336</v>
      </c>
      <c r="AO34" s="21">
        <f t="shared" si="29"/>
        <v>0.18788288464201131</v>
      </c>
      <c r="AP34" s="22">
        <f t="shared" si="30"/>
        <v>0.17933608495664699</v>
      </c>
      <c r="AQ34" s="22">
        <f t="shared" si="31"/>
        <v>0.17005896749734628</v>
      </c>
      <c r="AR34" s="22">
        <f t="shared" si="32"/>
        <v>0.16931693450444474</v>
      </c>
      <c r="AS34" s="22">
        <f t="shared" si="33"/>
        <v>0.16733263310752222</v>
      </c>
      <c r="AT34" s="22">
        <f t="shared" si="34"/>
        <v>0.16666130374980082</v>
      </c>
      <c r="AU34" s="22">
        <f t="shared" si="35"/>
        <v>0.16560464349082094</v>
      </c>
      <c r="AV34" s="22">
        <f t="shared" si="36"/>
        <v>0.15885120886322324</v>
      </c>
      <c r="AW34" s="22">
        <f t="shared" si="37"/>
        <v>0.15685970670371541</v>
      </c>
      <c r="AX34" s="22">
        <f t="shared" si="38"/>
        <v>0.15332045334940236</v>
      </c>
      <c r="AY34" s="22">
        <f t="shared" si="39"/>
        <v>0.1479836861750421</v>
      </c>
      <c r="AZ34" s="22">
        <f t="shared" si="40"/>
        <v>0.14681704893154124</v>
      </c>
      <c r="BA34" s="23">
        <f t="shared" si="41"/>
        <v>0.14504046546503657</v>
      </c>
    </row>
    <row r="35" spans="1:53" x14ac:dyDescent="0.3">
      <c r="A35" s="9">
        <v>44805</v>
      </c>
      <c r="B35" s="15">
        <f>VLOOKUP($A35,'Monthly Rate'!$A$2:$N$156,2)+VLOOKUP('PNW Barge Rate'!$A35,'Monthly Tax Charge'!$A$2:$D$436,4)</f>
        <v>15.777010000000001</v>
      </c>
      <c r="C35" s="16">
        <f>VLOOKUP($A35,'Monthly Rate'!$A$2:$N$156,3)+VLOOKUP('PNW Barge Rate'!$A35,'Monthly Tax Charge'!$A$2:$D$436,4)</f>
        <v>16.777010000000001</v>
      </c>
      <c r="D35" s="16">
        <f>VLOOKUP($A35,'Monthly Rate'!$A$2:$N$156,4)+VLOOKUP('PNW Barge Rate'!$A35,'Monthly Tax Charge'!$A$2:$D$436,4)</f>
        <v>17.987009999999998</v>
      </c>
      <c r="E35" s="16">
        <f>VLOOKUP($A35,'Monthly Rate'!$A$2:$N$156,5)+VLOOKUP('PNW Barge Rate'!$A35,'Monthly Tax Charge'!$A$2:$D$436,4)</f>
        <v>18.127009999999999</v>
      </c>
      <c r="F35" s="16">
        <f>VLOOKUP($A35,'Monthly Rate'!$A$2:$N$156,6)+VLOOKUP('PNW Barge Rate'!$A35,'Monthly Tax Charge'!$A$2:$D$436,4)</f>
        <v>18.367010000000001</v>
      </c>
      <c r="G35" s="16">
        <f>VLOOKUP($A35,'Monthly Rate'!$A$2:$N$156,7)+VLOOKUP('PNW Barge Rate'!$A35,'Monthly Tax Charge'!$A$2:$D$436,4)</f>
        <v>18.45701</v>
      </c>
      <c r="H35" s="16">
        <f>VLOOKUP($A35,'Monthly Rate'!$A$2:$N$156,8)+VLOOKUP('PNW Barge Rate'!$A35,'Monthly Tax Charge'!$A$2:$D$436,4)</f>
        <v>18.65701</v>
      </c>
      <c r="I35" s="16">
        <f>VLOOKUP($A35,'Monthly Rate'!$A$2:$N$156,9)+VLOOKUP('PNW Barge Rate'!$A35,'Monthly Tax Charge'!$A$2:$D$436,4)</f>
        <v>19.737009999999998</v>
      </c>
      <c r="J35" s="16">
        <f>VLOOKUP($A35,'Monthly Rate'!$A$2:$N$156,10)+VLOOKUP('PNW Barge Rate'!$A35,'Monthly Tax Charge'!$A$2:$D$436,4)</f>
        <v>19.767009999999999</v>
      </c>
      <c r="K35" s="16">
        <f>VLOOKUP($A35,'Monthly Rate'!$A$2:$N$156,11)+VLOOKUP('PNW Barge Rate'!$A35,'Monthly Tax Charge'!$A$2:$D$436,4)</f>
        <v>20.70701</v>
      </c>
      <c r="L35" s="16">
        <f>VLOOKUP($A35,'Monthly Rate'!$A$2:$N$156,12)+VLOOKUP('PNW Barge Rate'!$A35,'Monthly Tax Charge'!$A$2:$D$436,4)</f>
        <v>21.617010000000001</v>
      </c>
      <c r="M35" s="16">
        <f>VLOOKUP($A35,'Monthly Rate'!$A$2:$N$156,13)+VLOOKUP('PNW Barge Rate'!$A35,'Monthly Tax Charge'!$A$2:$D$436,4)</f>
        <v>21.617010000000001</v>
      </c>
      <c r="N35" s="17">
        <f>VLOOKUP($A35,'Monthly Rate'!$A$2:$N$156,14)+VLOOKUP('PNW Barge Rate'!$A35,'Monthly Tax Charge'!$A$2:$D$436,4)</f>
        <v>22.437010000000001</v>
      </c>
      <c r="O35" s="18">
        <f t="shared" si="1"/>
        <v>0.20279020926188296</v>
      </c>
      <c r="P35" s="19">
        <f t="shared" si="2"/>
        <v>0.19349784865329456</v>
      </c>
      <c r="Q35" s="19">
        <f t="shared" si="3"/>
        <v>0.18358882330069015</v>
      </c>
      <c r="R35" s="19">
        <f t="shared" si="4"/>
        <v>0.1826841101222032</v>
      </c>
      <c r="S35" s="19">
        <f t="shared" si="5"/>
        <v>0.18062604450508446</v>
      </c>
      <c r="T35" s="19">
        <f t="shared" si="6"/>
        <v>0.17958710191832816</v>
      </c>
      <c r="U35" s="19">
        <f t="shared" si="7"/>
        <v>0.17880832695552273</v>
      </c>
      <c r="V35" s="19">
        <f t="shared" si="8"/>
        <v>0.17154386277113032</v>
      </c>
      <c r="W35" s="19">
        <f t="shared" si="9"/>
        <v>0.17123893220652997</v>
      </c>
      <c r="X35" s="19">
        <f t="shared" si="10"/>
        <v>0.16547529187383225</v>
      </c>
      <c r="Y35" s="19">
        <f t="shared" si="11"/>
        <v>0.16051965186681327</v>
      </c>
      <c r="Z35" s="19">
        <f t="shared" si="12"/>
        <v>0.16051965186681327</v>
      </c>
      <c r="AA35" s="20">
        <f t="shared" si="13"/>
        <v>0.15672524562936485</v>
      </c>
      <c r="AB35" s="15">
        <f t="shared" si="16"/>
        <v>13.778281666666667</v>
      </c>
      <c r="AC35" s="16">
        <f t="shared" si="17"/>
        <v>14.728281666666668</v>
      </c>
      <c r="AD35" s="16">
        <f t="shared" si="18"/>
        <v>15.881614999999998</v>
      </c>
      <c r="AE35" s="16">
        <f t="shared" si="19"/>
        <v>16.011615000000003</v>
      </c>
      <c r="AF35" s="16">
        <f t="shared" si="20"/>
        <v>16.244948333333333</v>
      </c>
      <c r="AG35" s="16">
        <f t="shared" si="21"/>
        <v>16.331614999999999</v>
      </c>
      <c r="AH35" s="16">
        <f t="shared" si="22"/>
        <v>16.518281666666667</v>
      </c>
      <c r="AI35" s="16">
        <f t="shared" si="23"/>
        <v>17.548281666666664</v>
      </c>
      <c r="AJ35" s="16">
        <f t="shared" si="24"/>
        <v>17.604948333333336</v>
      </c>
      <c r="AK35" s="16">
        <f t="shared" si="25"/>
        <v>18.474948333333334</v>
      </c>
      <c r="AL35" s="16">
        <f t="shared" si="26"/>
        <v>19.354948333333336</v>
      </c>
      <c r="AM35" s="16">
        <f t="shared" si="27"/>
        <v>19.374948333333332</v>
      </c>
      <c r="AN35" s="17">
        <f t="shared" si="28"/>
        <v>20.121615000000002</v>
      </c>
      <c r="AO35" s="21">
        <f t="shared" si="29"/>
        <v>0.14506368658210778</v>
      </c>
      <c r="AP35" s="22">
        <f t="shared" si="30"/>
        <v>0.13910165351943626</v>
      </c>
      <c r="AQ35" s="22">
        <f t="shared" si="31"/>
        <v>0.13256806691259038</v>
      </c>
      <c r="AR35" s="22">
        <f t="shared" si="32"/>
        <v>0.13211627933846737</v>
      </c>
      <c r="AS35" s="22">
        <f t="shared" si="33"/>
        <v>0.13062901913405089</v>
      </c>
      <c r="AT35" s="22">
        <f t="shared" si="34"/>
        <v>0.13013991574011508</v>
      </c>
      <c r="AU35" s="22">
        <f t="shared" si="35"/>
        <v>0.12947644170817196</v>
      </c>
      <c r="AV35" s="22">
        <f t="shared" si="36"/>
        <v>0.12472607716861939</v>
      </c>
      <c r="AW35" s="22">
        <f t="shared" si="37"/>
        <v>0.12280988422857231</v>
      </c>
      <c r="AX35" s="22">
        <f t="shared" si="38"/>
        <v>0.12081558369716694</v>
      </c>
      <c r="AY35" s="22">
        <f t="shared" si="39"/>
        <v>0.11687252415811988</v>
      </c>
      <c r="AZ35" s="22">
        <f t="shared" si="40"/>
        <v>0.1157196204136115</v>
      </c>
      <c r="BA35" s="23">
        <f t="shared" si="41"/>
        <v>0.11507003786723868</v>
      </c>
    </row>
    <row r="36" spans="1:53" x14ac:dyDescent="0.3">
      <c r="A36" s="9">
        <v>44835</v>
      </c>
      <c r="B36" s="15">
        <f>VLOOKUP($A36,'Monthly Rate'!$A$2:$N$156,2)+VLOOKUP('PNW Barge Rate'!$A36,'Monthly Tax Charge'!$A$2:$D$436,4)</f>
        <v>14.700800000000001</v>
      </c>
      <c r="C36" s="16">
        <f>VLOOKUP($A36,'Monthly Rate'!$A$2:$N$156,3)+VLOOKUP('PNW Barge Rate'!$A36,'Monthly Tax Charge'!$A$2:$D$436,4)</f>
        <v>15.700800000000001</v>
      </c>
      <c r="D36" s="16">
        <f>VLOOKUP($A36,'Monthly Rate'!$A$2:$N$156,4)+VLOOKUP('PNW Barge Rate'!$A36,'Monthly Tax Charge'!$A$2:$D$436,4)</f>
        <v>16.910800000000002</v>
      </c>
      <c r="E36" s="16">
        <f>VLOOKUP($A36,'Monthly Rate'!$A$2:$N$156,5)+VLOOKUP('PNW Barge Rate'!$A36,'Monthly Tax Charge'!$A$2:$D$436,4)</f>
        <v>17.050800000000002</v>
      </c>
      <c r="F36" s="16">
        <f>VLOOKUP($A36,'Monthly Rate'!$A$2:$N$156,6)+VLOOKUP('PNW Barge Rate'!$A36,'Monthly Tax Charge'!$A$2:$D$436,4)</f>
        <v>17.290800000000001</v>
      </c>
      <c r="G36" s="16">
        <f>VLOOKUP($A36,'Monthly Rate'!$A$2:$N$156,7)+VLOOKUP('PNW Barge Rate'!$A36,'Monthly Tax Charge'!$A$2:$D$436,4)</f>
        <v>17.380800000000001</v>
      </c>
      <c r="H36" s="16">
        <f>VLOOKUP($A36,'Monthly Rate'!$A$2:$N$156,8)+VLOOKUP('PNW Barge Rate'!$A36,'Monthly Tax Charge'!$A$2:$D$436,4)</f>
        <v>17.5808</v>
      </c>
      <c r="I36" s="16">
        <f>VLOOKUP($A36,'Monthly Rate'!$A$2:$N$156,9)+VLOOKUP('PNW Barge Rate'!$A36,'Monthly Tax Charge'!$A$2:$D$436,4)</f>
        <v>18.660800000000002</v>
      </c>
      <c r="J36" s="16">
        <f>VLOOKUP($A36,'Monthly Rate'!$A$2:$N$156,10)+VLOOKUP('PNW Barge Rate'!$A36,'Monthly Tax Charge'!$A$2:$D$436,4)</f>
        <v>18.690800000000003</v>
      </c>
      <c r="K36" s="16">
        <f>VLOOKUP($A36,'Monthly Rate'!$A$2:$N$156,11)+VLOOKUP('PNW Barge Rate'!$A36,'Monthly Tax Charge'!$A$2:$D$436,4)</f>
        <v>19.630800000000001</v>
      </c>
      <c r="L36" s="16">
        <f>VLOOKUP($A36,'Monthly Rate'!$A$2:$N$156,12)+VLOOKUP('PNW Barge Rate'!$A36,'Monthly Tax Charge'!$A$2:$D$436,4)</f>
        <v>20.540800000000001</v>
      </c>
      <c r="M36" s="16">
        <f>VLOOKUP($A36,'Monthly Rate'!$A$2:$N$156,13)+VLOOKUP('PNW Barge Rate'!$A36,'Monthly Tax Charge'!$A$2:$D$436,4)</f>
        <v>20.540800000000001</v>
      </c>
      <c r="N36" s="17">
        <f>VLOOKUP($A36,'Monthly Rate'!$A$2:$N$156,14)+VLOOKUP('PNW Barge Rate'!$A36,'Monthly Tax Charge'!$A$2:$D$436,4)</f>
        <v>21.360800000000001</v>
      </c>
      <c r="O36" s="18">
        <f t="shared" si="1"/>
        <v>0.11865430319086778</v>
      </c>
      <c r="P36" s="19">
        <f t="shared" si="2"/>
        <v>0.11499453467470522</v>
      </c>
      <c r="Q36" s="19">
        <f t="shared" si="3"/>
        <v>0.11098088598866451</v>
      </c>
      <c r="R36" s="19">
        <f t="shared" si="4"/>
        <v>0.11069247677621696</v>
      </c>
      <c r="S36" s="19">
        <f t="shared" si="5"/>
        <v>0.10970032161208576</v>
      </c>
      <c r="T36" s="19">
        <f t="shared" si="6"/>
        <v>0.1090703227973524</v>
      </c>
      <c r="U36" s="19">
        <f t="shared" si="7"/>
        <v>0.1090934967432744</v>
      </c>
      <c r="V36" s="19">
        <f t="shared" si="8"/>
        <v>0.10605432686973271</v>
      </c>
      <c r="W36" s="19">
        <f t="shared" si="9"/>
        <v>0.10586608150375287</v>
      </c>
      <c r="X36" s="19">
        <f t="shared" si="10"/>
        <v>0.10338057985429461</v>
      </c>
      <c r="Y36" s="19">
        <f t="shared" si="11"/>
        <v>0.10129456584305485</v>
      </c>
      <c r="Z36" s="19">
        <f t="shared" si="12"/>
        <v>0.10129456584305485</v>
      </c>
      <c r="AA36" s="20">
        <f t="shared" si="13"/>
        <v>9.9853028890038775E-2</v>
      </c>
      <c r="AB36" s="15">
        <f t="shared" si="16"/>
        <v>13.427709999999999</v>
      </c>
      <c r="AC36" s="16">
        <f t="shared" si="17"/>
        <v>14.37771</v>
      </c>
      <c r="AD36" s="16">
        <f t="shared" si="18"/>
        <v>15.531043333333335</v>
      </c>
      <c r="AE36" s="16">
        <f t="shared" si="19"/>
        <v>15.661043333333334</v>
      </c>
      <c r="AF36" s="16">
        <f t="shared" si="20"/>
        <v>15.894376666666666</v>
      </c>
      <c r="AG36" s="16">
        <f t="shared" si="21"/>
        <v>15.981043333333332</v>
      </c>
      <c r="AH36" s="16">
        <f t="shared" si="22"/>
        <v>16.16771</v>
      </c>
      <c r="AI36" s="16">
        <f t="shared" si="23"/>
        <v>17.197709999999997</v>
      </c>
      <c r="AJ36" s="16">
        <f t="shared" si="24"/>
        <v>17.254376666666669</v>
      </c>
      <c r="AK36" s="16">
        <f t="shared" si="25"/>
        <v>18.124376666666667</v>
      </c>
      <c r="AL36" s="16">
        <f t="shared" si="26"/>
        <v>19.004376666666669</v>
      </c>
      <c r="AM36" s="16">
        <f t="shared" si="27"/>
        <v>19.024376666666665</v>
      </c>
      <c r="AN36" s="17">
        <f t="shared" si="28"/>
        <v>19.771043333333335</v>
      </c>
      <c r="AO36" s="21">
        <f t="shared" si="29"/>
        <v>9.481065647083553E-2</v>
      </c>
      <c r="AP36" s="22">
        <f t="shared" si="30"/>
        <v>9.2023695011236084E-2</v>
      </c>
      <c r="AQ36" s="22">
        <f t="shared" si="31"/>
        <v>8.8838633506699294E-2</v>
      </c>
      <c r="AR36" s="22">
        <f t="shared" si="32"/>
        <v>8.873972423718901E-2</v>
      </c>
      <c r="AS36" s="22">
        <f t="shared" si="33"/>
        <v>8.7856438954405869E-2</v>
      </c>
      <c r="AT36" s="22">
        <f t="shared" si="34"/>
        <v>8.7588565869604285E-2</v>
      </c>
      <c r="AU36" s="22">
        <f t="shared" si="35"/>
        <v>8.7401988284055099E-2</v>
      </c>
      <c r="AV36" s="22">
        <f t="shared" si="36"/>
        <v>8.507469889886532E-2</v>
      </c>
      <c r="AW36" s="22">
        <f t="shared" si="37"/>
        <v>8.3249795752304845E-2</v>
      </c>
      <c r="AX36" s="22">
        <f t="shared" si="38"/>
        <v>8.3115869915894258E-2</v>
      </c>
      <c r="AY36" s="22">
        <f t="shared" si="39"/>
        <v>8.0845763072471044E-2</v>
      </c>
      <c r="AZ36" s="22">
        <f t="shared" si="40"/>
        <v>7.9709488510617987E-2</v>
      </c>
      <c r="BA36" s="23">
        <f t="shared" si="41"/>
        <v>8.0408334545824856E-2</v>
      </c>
    </row>
    <row r="37" spans="1:53" x14ac:dyDescent="0.3">
      <c r="A37" s="9">
        <v>44866</v>
      </c>
      <c r="B37" s="15">
        <f>VLOOKUP($A37,'Monthly Rate'!$A$2:$N$156,2)+VLOOKUP('PNW Barge Rate'!$A37,'Monthly Tax Charge'!$A$2:$D$436,4)</f>
        <v>14.78088</v>
      </c>
      <c r="C37" s="16">
        <f>VLOOKUP($A37,'Monthly Rate'!$A$2:$N$156,3)+VLOOKUP('PNW Barge Rate'!$A37,'Monthly Tax Charge'!$A$2:$D$436,4)</f>
        <v>15.78088</v>
      </c>
      <c r="D37" s="16">
        <f>VLOOKUP($A37,'Monthly Rate'!$A$2:$N$156,4)+VLOOKUP('PNW Barge Rate'!$A37,'Monthly Tax Charge'!$A$2:$D$436,4)</f>
        <v>16.990880000000001</v>
      </c>
      <c r="E37" s="16">
        <f>VLOOKUP($A37,'Monthly Rate'!$A$2:$N$156,5)+VLOOKUP('PNW Barge Rate'!$A37,'Monthly Tax Charge'!$A$2:$D$436,4)</f>
        <v>17.130880000000001</v>
      </c>
      <c r="F37" s="16">
        <f>VLOOKUP($A37,'Monthly Rate'!$A$2:$N$156,6)+VLOOKUP('PNW Barge Rate'!$A37,'Monthly Tax Charge'!$A$2:$D$436,4)</f>
        <v>17.37088</v>
      </c>
      <c r="G37" s="16">
        <f>VLOOKUP($A37,'Monthly Rate'!$A$2:$N$156,7)+VLOOKUP('PNW Barge Rate'!$A37,'Monthly Tax Charge'!$A$2:$D$436,4)</f>
        <v>17.46088</v>
      </c>
      <c r="H37" s="16">
        <f>VLOOKUP($A37,'Monthly Rate'!$A$2:$N$156,8)+VLOOKUP('PNW Barge Rate'!$A37,'Monthly Tax Charge'!$A$2:$D$436,4)</f>
        <v>17.660879999999999</v>
      </c>
      <c r="I37" s="16">
        <f>VLOOKUP($A37,'Monthly Rate'!$A$2:$N$156,9)+VLOOKUP('PNW Barge Rate'!$A37,'Monthly Tax Charge'!$A$2:$D$436,4)</f>
        <v>18.740880000000001</v>
      </c>
      <c r="J37" s="16">
        <f>VLOOKUP($A37,'Monthly Rate'!$A$2:$N$156,10)+VLOOKUP('PNW Barge Rate'!$A37,'Monthly Tax Charge'!$A$2:$D$436,4)</f>
        <v>18.770880000000002</v>
      </c>
      <c r="K37" s="16">
        <f>VLOOKUP($A37,'Monthly Rate'!$A$2:$N$156,11)+VLOOKUP('PNW Barge Rate'!$A37,'Monthly Tax Charge'!$A$2:$D$436,4)</f>
        <v>19.71088</v>
      </c>
      <c r="L37" s="16">
        <f>VLOOKUP($A37,'Monthly Rate'!$A$2:$N$156,12)+VLOOKUP('PNW Barge Rate'!$A37,'Monthly Tax Charge'!$A$2:$D$436,4)</f>
        <v>20.62088</v>
      </c>
      <c r="M37" s="16">
        <f>VLOOKUP($A37,'Monthly Rate'!$A$2:$N$156,13)+VLOOKUP('PNW Barge Rate'!$A37,'Monthly Tax Charge'!$A$2:$D$436,4)</f>
        <v>20.62088</v>
      </c>
      <c r="N37" s="17">
        <f>VLOOKUP($A37,'Monthly Rate'!$A$2:$N$156,14)+VLOOKUP('PNW Barge Rate'!$A37,'Monthly Tax Charge'!$A$2:$D$436,4)</f>
        <v>21.44088</v>
      </c>
      <c r="O37" s="18">
        <f t="shared" si="1"/>
        <v>0.12474797405228499</v>
      </c>
      <c r="P37" s="19">
        <f t="shared" si="2"/>
        <v>0.12068142721118424</v>
      </c>
      <c r="Q37" s="19">
        <f t="shared" si="3"/>
        <v>0.11624186414167759</v>
      </c>
      <c r="R37" s="19">
        <f t="shared" si="4"/>
        <v>0.11590890377906948</v>
      </c>
      <c r="S37" s="19">
        <f t="shared" si="5"/>
        <v>0.11483974846073908</v>
      </c>
      <c r="T37" s="19">
        <f t="shared" si="6"/>
        <v>0.1141802343923084</v>
      </c>
      <c r="U37" s="19">
        <f t="shared" si="7"/>
        <v>0.11414538330242974</v>
      </c>
      <c r="V37" s="19">
        <f t="shared" si="8"/>
        <v>0.11080079167808643</v>
      </c>
      <c r="W37" s="19">
        <f t="shared" si="9"/>
        <v>0.11060412138470066</v>
      </c>
      <c r="X37" s="19">
        <f t="shared" si="10"/>
        <v>0.10788160461307816</v>
      </c>
      <c r="Y37" s="19">
        <f t="shared" si="11"/>
        <v>0.1055880533816469</v>
      </c>
      <c r="Z37" s="19">
        <f t="shared" si="12"/>
        <v>0.1055880533816469</v>
      </c>
      <c r="AA37" s="20">
        <f t="shared" si="13"/>
        <v>0.1039762934940569</v>
      </c>
      <c r="AB37" s="15">
        <f t="shared" si="16"/>
        <v>13.450423333333333</v>
      </c>
      <c r="AC37" s="16">
        <f t="shared" si="17"/>
        <v>14.400423333333334</v>
      </c>
      <c r="AD37" s="16">
        <f t="shared" si="18"/>
        <v>15.553756666666667</v>
      </c>
      <c r="AE37" s="16">
        <f t="shared" si="19"/>
        <v>15.683756666666667</v>
      </c>
      <c r="AF37" s="16">
        <f t="shared" si="20"/>
        <v>15.917090000000002</v>
      </c>
      <c r="AG37" s="16">
        <f t="shared" si="21"/>
        <v>16.003756666666668</v>
      </c>
      <c r="AH37" s="16">
        <f t="shared" si="22"/>
        <v>16.190423333333332</v>
      </c>
      <c r="AI37" s="16">
        <f t="shared" si="23"/>
        <v>17.220423333333333</v>
      </c>
      <c r="AJ37" s="16">
        <f t="shared" si="24"/>
        <v>17.277090000000001</v>
      </c>
      <c r="AK37" s="16">
        <f t="shared" si="25"/>
        <v>18.147090000000002</v>
      </c>
      <c r="AL37" s="16">
        <f t="shared" si="26"/>
        <v>19.027090000000001</v>
      </c>
      <c r="AM37" s="16">
        <f t="shared" si="27"/>
        <v>19.047090000000001</v>
      </c>
      <c r="AN37" s="17">
        <f t="shared" si="28"/>
        <v>19.793756666666667</v>
      </c>
      <c r="AO37" s="21">
        <f t="shared" si="29"/>
        <v>9.8915597947722533E-2</v>
      </c>
      <c r="AP37" s="22">
        <f t="shared" si="30"/>
        <v>9.5862228124311999E-2</v>
      </c>
      <c r="AQ37" s="22">
        <f t="shared" si="31"/>
        <v>9.2397185074474031E-2</v>
      </c>
      <c r="AR37" s="22">
        <f t="shared" si="32"/>
        <v>9.2268922815473386E-2</v>
      </c>
      <c r="AS37" s="22">
        <f t="shared" si="33"/>
        <v>9.1335162394633462E-2</v>
      </c>
      <c r="AT37" s="22">
        <f t="shared" si="34"/>
        <v>9.1048830826595317E-2</v>
      </c>
      <c r="AU37" s="22">
        <f t="shared" si="35"/>
        <v>9.0822620038553792E-2</v>
      </c>
      <c r="AV37" s="22">
        <f t="shared" si="36"/>
        <v>8.8293803075301991E-2</v>
      </c>
      <c r="AW37" s="22">
        <f t="shared" si="37"/>
        <v>8.6460740784472412E-2</v>
      </c>
      <c r="AX37" s="22">
        <f t="shared" si="38"/>
        <v>8.6173044824266354E-2</v>
      </c>
      <c r="AY37" s="22">
        <f t="shared" si="39"/>
        <v>8.3764254018875217E-2</v>
      </c>
      <c r="AZ37" s="22">
        <f t="shared" si="40"/>
        <v>8.2626269944647612E-2</v>
      </c>
      <c r="BA37" s="23">
        <f t="shared" si="41"/>
        <v>8.3214286255582026E-2</v>
      </c>
    </row>
    <row r="38" spans="1:53" x14ac:dyDescent="0.3">
      <c r="A38" s="9">
        <v>44896</v>
      </c>
      <c r="B38" s="15">
        <f>VLOOKUP($A38,'Monthly Rate'!$A$2:$N$156,2)+VLOOKUP('PNW Barge Rate'!$A38,'Monthly Tax Charge'!$A$2:$D$436,4)</f>
        <v>15.479208</v>
      </c>
      <c r="C38" s="16">
        <f>VLOOKUP($A38,'Monthly Rate'!$A$2:$N$156,3)+VLOOKUP('PNW Barge Rate'!$A38,'Monthly Tax Charge'!$A$2:$D$436,4)</f>
        <v>16.479208</v>
      </c>
      <c r="D38" s="16">
        <f>VLOOKUP($A38,'Monthly Rate'!$A$2:$N$156,4)+VLOOKUP('PNW Barge Rate'!$A38,'Monthly Tax Charge'!$A$2:$D$436,4)</f>
        <v>17.689208000000001</v>
      </c>
      <c r="E38" s="16">
        <f>VLOOKUP($A38,'Monthly Rate'!$A$2:$N$156,5)+VLOOKUP('PNW Barge Rate'!$A38,'Monthly Tax Charge'!$A$2:$D$436,4)</f>
        <v>17.829208000000001</v>
      </c>
      <c r="F38" s="16">
        <f>VLOOKUP($A38,'Monthly Rate'!$A$2:$N$156,6)+VLOOKUP('PNW Barge Rate'!$A38,'Monthly Tax Charge'!$A$2:$D$436,4)</f>
        <v>18.069208</v>
      </c>
      <c r="G38" s="16">
        <f>VLOOKUP($A38,'Monthly Rate'!$A$2:$N$156,7)+VLOOKUP('PNW Barge Rate'!$A38,'Monthly Tax Charge'!$A$2:$D$436,4)</f>
        <v>18.159208</v>
      </c>
      <c r="H38" s="16">
        <f>VLOOKUP($A38,'Monthly Rate'!$A$2:$N$156,8)+VLOOKUP('PNW Barge Rate'!$A38,'Monthly Tax Charge'!$A$2:$D$436,4)</f>
        <v>18.359207999999999</v>
      </c>
      <c r="I38" s="16">
        <f>VLOOKUP($A38,'Monthly Rate'!$A$2:$N$156,9)+VLOOKUP('PNW Barge Rate'!$A38,'Monthly Tax Charge'!$A$2:$D$436,4)</f>
        <v>19.439208000000001</v>
      </c>
      <c r="J38" s="16">
        <f>VLOOKUP($A38,'Monthly Rate'!$A$2:$N$156,10)+VLOOKUP('PNW Barge Rate'!$A38,'Monthly Tax Charge'!$A$2:$D$436,4)</f>
        <v>19.469208000000002</v>
      </c>
      <c r="K38" s="16">
        <f>VLOOKUP($A38,'Monthly Rate'!$A$2:$N$156,11)+VLOOKUP('PNW Barge Rate'!$A38,'Monthly Tax Charge'!$A$2:$D$436,4)</f>
        <v>20.409208</v>
      </c>
      <c r="L38" s="16">
        <f>VLOOKUP($A38,'Monthly Rate'!$A$2:$N$156,12)+VLOOKUP('PNW Barge Rate'!$A38,'Monthly Tax Charge'!$A$2:$D$436,4)</f>
        <v>21.319208</v>
      </c>
      <c r="M38" s="16">
        <f>VLOOKUP($A38,'Monthly Rate'!$A$2:$N$156,13)+VLOOKUP('PNW Barge Rate'!$A38,'Monthly Tax Charge'!$A$2:$D$436,4)</f>
        <v>21.319208</v>
      </c>
      <c r="N38" s="17">
        <f>VLOOKUP($A38,'Monthly Rate'!$A$2:$N$156,14)+VLOOKUP('PNW Barge Rate'!$A38,'Monthly Tax Charge'!$A$2:$D$436,4)</f>
        <v>22.139208</v>
      </c>
      <c r="O38" s="18">
        <f t="shared" si="1"/>
        <v>0.17349850083202889</v>
      </c>
      <c r="P38" s="19">
        <f t="shared" si="2"/>
        <v>0.16620311167568369</v>
      </c>
      <c r="Q38" s="19">
        <f t="shared" si="3"/>
        <v>0.1583795057839712</v>
      </c>
      <c r="R38" s="19">
        <f t="shared" si="4"/>
        <v>0.15769191560096507</v>
      </c>
      <c r="S38" s="19">
        <f t="shared" si="5"/>
        <v>0.15601129831452942</v>
      </c>
      <c r="T38" s="19">
        <f t="shared" si="6"/>
        <v>0.15511814078934405</v>
      </c>
      <c r="U38" s="19">
        <f t="shared" si="7"/>
        <v>0.15461996836607317</v>
      </c>
      <c r="V38" s="19">
        <f t="shared" si="8"/>
        <v>0.14884522757695495</v>
      </c>
      <c r="W38" s="19">
        <f t="shared" si="9"/>
        <v>0.14858179479842959</v>
      </c>
      <c r="X38" s="19">
        <f t="shared" si="10"/>
        <v>0.14397222074307825</v>
      </c>
      <c r="Y38" s="19">
        <f t="shared" si="11"/>
        <v>0.14002497239400769</v>
      </c>
      <c r="Z38" s="19">
        <f t="shared" si="12"/>
        <v>0.14002497239400769</v>
      </c>
      <c r="AA38" s="20">
        <f t="shared" si="13"/>
        <v>0.13705541417466804</v>
      </c>
      <c r="AB38" s="15">
        <f t="shared" si="16"/>
        <v>13.695694333333334</v>
      </c>
      <c r="AC38" s="16">
        <f t="shared" si="17"/>
        <v>14.645694333333333</v>
      </c>
      <c r="AD38" s="16">
        <f t="shared" si="18"/>
        <v>15.799027666666666</v>
      </c>
      <c r="AE38" s="16">
        <f t="shared" si="19"/>
        <v>15.929027666666668</v>
      </c>
      <c r="AF38" s="16">
        <f t="shared" si="20"/>
        <v>16.162361000000001</v>
      </c>
      <c r="AG38" s="16">
        <f t="shared" si="21"/>
        <v>16.249027666666667</v>
      </c>
      <c r="AH38" s="16">
        <f t="shared" si="22"/>
        <v>16.435694333333331</v>
      </c>
      <c r="AI38" s="16">
        <f t="shared" si="23"/>
        <v>17.465694333333335</v>
      </c>
      <c r="AJ38" s="16">
        <f t="shared" si="24"/>
        <v>17.522361</v>
      </c>
      <c r="AK38" s="16">
        <f t="shared" si="25"/>
        <v>18.392361000000001</v>
      </c>
      <c r="AL38" s="16">
        <f t="shared" si="26"/>
        <v>19.272361</v>
      </c>
      <c r="AM38" s="16">
        <f t="shared" si="27"/>
        <v>19.292361</v>
      </c>
      <c r="AN38" s="17">
        <f t="shared" si="28"/>
        <v>20.039027666666666</v>
      </c>
      <c r="AO38" s="21">
        <f t="shared" si="29"/>
        <v>0.13022440653672107</v>
      </c>
      <c r="AP38" s="22">
        <f t="shared" si="30"/>
        <v>0.12519131049277887</v>
      </c>
      <c r="AQ38" s="22">
        <f t="shared" si="31"/>
        <v>0.11963902926262371</v>
      </c>
      <c r="AR38" s="22">
        <f t="shared" si="32"/>
        <v>0.11929041578034805</v>
      </c>
      <c r="AS38" s="22">
        <f t="shared" si="33"/>
        <v>0.11798072076226984</v>
      </c>
      <c r="AT38" s="22">
        <f t="shared" si="34"/>
        <v>0.11755659307860533</v>
      </c>
      <c r="AU38" s="22">
        <f t="shared" si="35"/>
        <v>0.11703269893293022</v>
      </c>
      <c r="AV38" s="22">
        <f t="shared" si="36"/>
        <v>0.11299371379128109</v>
      </c>
      <c r="AW38" s="22">
        <f t="shared" si="37"/>
        <v>0.1111064313764567</v>
      </c>
      <c r="AX38" s="22">
        <f t="shared" si="38"/>
        <v>0.10965677544062991</v>
      </c>
      <c r="AY38" s="22">
        <f t="shared" si="39"/>
        <v>0.10620634389320549</v>
      </c>
      <c r="AZ38" s="22">
        <f t="shared" si="40"/>
        <v>0.10505956217593071</v>
      </c>
      <c r="BA38" s="23">
        <f t="shared" si="41"/>
        <v>0.10480450290643684</v>
      </c>
    </row>
    <row r="39" spans="1:53" x14ac:dyDescent="0.3">
      <c r="A39" s="9">
        <v>44927</v>
      </c>
      <c r="B39" s="15">
        <f>VLOOKUP($A39,'Monthly Rate'!$A$2:$N$156,2)+VLOOKUP('PNW Barge Rate'!$A39,'Monthly Tax Charge'!$A$2:$D$436,4)</f>
        <v>15.311837000000001</v>
      </c>
      <c r="C39" s="16">
        <f>VLOOKUP($A39,'Monthly Rate'!$A$2:$N$156,3)+VLOOKUP('PNW Barge Rate'!$A39,'Monthly Tax Charge'!$A$2:$D$436,4)</f>
        <v>16.311837000000001</v>
      </c>
      <c r="D39" s="16">
        <f>VLOOKUP($A39,'Monthly Rate'!$A$2:$N$156,4)+VLOOKUP('PNW Barge Rate'!$A39,'Monthly Tax Charge'!$A$2:$D$436,4)</f>
        <v>17.521836999999998</v>
      </c>
      <c r="E39" s="16">
        <f>VLOOKUP($A39,'Monthly Rate'!$A$2:$N$156,5)+VLOOKUP('PNW Barge Rate'!$A39,'Monthly Tax Charge'!$A$2:$D$436,4)</f>
        <v>17.661836999999998</v>
      </c>
      <c r="F39" s="16">
        <f>VLOOKUP($A39,'Monthly Rate'!$A$2:$N$156,6)+VLOOKUP('PNW Barge Rate'!$A39,'Monthly Tax Charge'!$A$2:$D$436,4)</f>
        <v>17.901837</v>
      </c>
      <c r="G39" s="16">
        <f>VLOOKUP($A39,'Monthly Rate'!$A$2:$N$156,7)+VLOOKUP('PNW Barge Rate'!$A39,'Monthly Tax Charge'!$A$2:$D$436,4)</f>
        <v>17.991837</v>
      </c>
      <c r="H39" s="16">
        <f>VLOOKUP($A39,'Monthly Rate'!$A$2:$N$156,8)+VLOOKUP('PNW Barge Rate'!$A39,'Monthly Tax Charge'!$A$2:$D$436,4)</f>
        <v>18.191837</v>
      </c>
      <c r="I39" s="16">
        <f>VLOOKUP($A39,'Monthly Rate'!$A$2:$N$156,9)+VLOOKUP('PNW Barge Rate'!$A39,'Monthly Tax Charge'!$A$2:$D$436,4)</f>
        <v>19.271836999999998</v>
      </c>
      <c r="J39" s="16">
        <f>VLOOKUP($A39,'Monthly Rate'!$A$2:$N$156,10)+VLOOKUP('PNW Barge Rate'!$A39,'Monthly Tax Charge'!$A$2:$D$436,4)</f>
        <v>19.301836999999999</v>
      </c>
      <c r="K39" s="16">
        <f>VLOOKUP($A39,'Monthly Rate'!$A$2:$N$156,11)+VLOOKUP('PNW Barge Rate'!$A39,'Monthly Tax Charge'!$A$2:$D$436,4)</f>
        <v>20.241837</v>
      </c>
      <c r="L39" s="16">
        <f>VLOOKUP($A39,'Monthly Rate'!$A$2:$N$156,12)+VLOOKUP('PNW Barge Rate'!$A39,'Monthly Tax Charge'!$A$2:$D$436,4)</f>
        <v>21.151837</v>
      </c>
      <c r="M39" s="16">
        <f>VLOOKUP($A39,'Monthly Rate'!$A$2:$N$156,13)+VLOOKUP('PNW Barge Rate'!$A39,'Monthly Tax Charge'!$A$2:$D$436,4)</f>
        <v>21.151837</v>
      </c>
      <c r="N39" s="17">
        <f>VLOOKUP($A39,'Monthly Rate'!$A$2:$N$156,14)+VLOOKUP('PNW Barge Rate'!$A39,'Monthly Tax Charge'!$A$2:$D$436,4)</f>
        <v>21.971837000000001</v>
      </c>
      <c r="O39" s="18">
        <f t="shared" si="1"/>
        <v>0.15645581792515051</v>
      </c>
      <c r="P39" s="19">
        <f t="shared" si="2"/>
        <v>0.15031572293220896</v>
      </c>
      <c r="Q39" s="19">
        <f t="shared" si="3"/>
        <v>0.14369967506538539</v>
      </c>
      <c r="R39" s="19">
        <f t="shared" si="4"/>
        <v>0.14313781215953347</v>
      </c>
      <c r="S39" s="19">
        <f t="shared" si="5"/>
        <v>0.14167599843191914</v>
      </c>
      <c r="T39" s="19">
        <f t="shared" si="6"/>
        <v>0.14086746407633122</v>
      </c>
      <c r="U39" s="19">
        <f t="shared" si="7"/>
        <v>0.14053166229402514</v>
      </c>
      <c r="V39" s="19">
        <f t="shared" si="8"/>
        <v>0.13562059815867844</v>
      </c>
      <c r="W39" s="19">
        <f t="shared" si="9"/>
        <v>0.13538127209775475</v>
      </c>
      <c r="X39" s="19">
        <f t="shared" si="10"/>
        <v>0.13144118831235652</v>
      </c>
      <c r="Y39" s="19">
        <f t="shared" si="11"/>
        <v>0.1280791419321905</v>
      </c>
      <c r="Z39" s="19">
        <f t="shared" si="12"/>
        <v>0.1280791419321905</v>
      </c>
      <c r="AA39" s="20">
        <f t="shared" si="13"/>
        <v>0.12558835506377375</v>
      </c>
      <c r="AB39" s="15">
        <f t="shared" si="16"/>
        <v>13.676203333333333</v>
      </c>
      <c r="AC39" s="16">
        <f t="shared" si="17"/>
        <v>14.626203333333335</v>
      </c>
      <c r="AD39" s="16">
        <f t="shared" si="18"/>
        <v>15.779536666666665</v>
      </c>
      <c r="AE39" s="16">
        <f t="shared" si="19"/>
        <v>15.909536666666668</v>
      </c>
      <c r="AF39" s="16">
        <f t="shared" si="20"/>
        <v>16.142869999999998</v>
      </c>
      <c r="AG39" s="16">
        <f t="shared" si="21"/>
        <v>16.229536666666665</v>
      </c>
      <c r="AH39" s="16">
        <f t="shared" si="22"/>
        <v>16.416203333333332</v>
      </c>
      <c r="AI39" s="16">
        <f t="shared" si="23"/>
        <v>17.446203333333333</v>
      </c>
      <c r="AJ39" s="16">
        <f t="shared" si="24"/>
        <v>17.502869999999998</v>
      </c>
      <c r="AK39" s="16">
        <f t="shared" si="25"/>
        <v>18.372869999999999</v>
      </c>
      <c r="AL39" s="16">
        <f t="shared" si="26"/>
        <v>19.252870000000001</v>
      </c>
      <c r="AM39" s="16">
        <f t="shared" si="27"/>
        <v>19.272870000000001</v>
      </c>
      <c r="AN39" s="17">
        <f t="shared" si="28"/>
        <v>20.019536666666667</v>
      </c>
      <c r="AO39" s="21">
        <f t="shared" si="29"/>
        <v>0.1195970567854967</v>
      </c>
      <c r="AP39" s="22">
        <f t="shared" si="30"/>
        <v>0.11524752037496167</v>
      </c>
      <c r="AQ39" s="22">
        <f t="shared" si="31"/>
        <v>0.11041517695597736</v>
      </c>
      <c r="AR39" s="22">
        <f t="shared" si="32"/>
        <v>0.11014150632084174</v>
      </c>
      <c r="AS39" s="22">
        <f t="shared" si="33"/>
        <v>0.10896247073785537</v>
      </c>
      <c r="AT39" s="22">
        <f t="shared" si="34"/>
        <v>0.10858599167238525</v>
      </c>
      <c r="AU39" s="22">
        <f t="shared" si="35"/>
        <v>0.10816347913169544</v>
      </c>
      <c r="AV39" s="22">
        <f t="shared" si="36"/>
        <v>0.10464360822727237</v>
      </c>
      <c r="AW39" s="22">
        <f t="shared" si="37"/>
        <v>0.10278125815937633</v>
      </c>
      <c r="AX39" s="22">
        <f t="shared" si="38"/>
        <v>0.1017242815085504</v>
      </c>
      <c r="AY39" s="22">
        <f t="shared" si="39"/>
        <v>9.8632931090273823E-2</v>
      </c>
      <c r="AZ39" s="22">
        <f t="shared" si="40"/>
        <v>9.7492848755789785E-2</v>
      </c>
      <c r="BA39" s="23">
        <f t="shared" si="41"/>
        <v>9.7519756118231937E-2</v>
      </c>
    </row>
    <row r="40" spans="1:53" x14ac:dyDescent="0.3">
      <c r="A40" s="9">
        <v>44958</v>
      </c>
      <c r="B40" s="15">
        <f>VLOOKUP($A40,'Monthly Rate'!$A$2:$N$156,2)+VLOOKUP('PNW Barge Rate'!$A40,'Monthly Tax Charge'!$A$2:$D$436,4)</f>
        <v>13.790649999999999</v>
      </c>
      <c r="C40" s="16">
        <f>VLOOKUP($A40,'Monthly Rate'!$A$2:$N$156,3)+VLOOKUP('PNW Barge Rate'!$A40,'Monthly Tax Charge'!$A$2:$D$436,4)</f>
        <v>14.790649999999999</v>
      </c>
      <c r="D40" s="16">
        <f>VLOOKUP($A40,'Monthly Rate'!$A$2:$N$156,4)+VLOOKUP('PNW Barge Rate'!$A40,'Monthly Tax Charge'!$A$2:$D$436,4)</f>
        <v>16.00065</v>
      </c>
      <c r="E40" s="16">
        <f>VLOOKUP($A40,'Monthly Rate'!$A$2:$N$156,5)+VLOOKUP('PNW Barge Rate'!$A40,'Monthly Tax Charge'!$A$2:$D$436,4)</f>
        <v>16.140650000000001</v>
      </c>
      <c r="F40" s="16">
        <f>VLOOKUP($A40,'Monthly Rate'!$A$2:$N$156,6)+VLOOKUP('PNW Barge Rate'!$A40,'Monthly Tax Charge'!$A$2:$D$436,4)</f>
        <v>16.380649999999999</v>
      </c>
      <c r="G40" s="16">
        <f>VLOOKUP($A40,'Monthly Rate'!$A$2:$N$156,7)+VLOOKUP('PNW Barge Rate'!$A40,'Monthly Tax Charge'!$A$2:$D$436,4)</f>
        <v>16.470649999999999</v>
      </c>
      <c r="H40" s="16">
        <f>VLOOKUP($A40,'Monthly Rate'!$A$2:$N$156,8)+VLOOKUP('PNW Barge Rate'!$A40,'Monthly Tax Charge'!$A$2:$D$436,4)</f>
        <v>16.670649999999998</v>
      </c>
      <c r="I40" s="16">
        <f>VLOOKUP($A40,'Monthly Rate'!$A$2:$N$156,9)+VLOOKUP('PNW Barge Rate'!$A40,'Monthly Tax Charge'!$A$2:$D$436,4)</f>
        <v>17.75065</v>
      </c>
      <c r="J40" s="16">
        <f>VLOOKUP($A40,'Monthly Rate'!$A$2:$N$156,10)+VLOOKUP('PNW Barge Rate'!$A40,'Monthly Tax Charge'!$A$2:$D$436,4)</f>
        <v>17.780650000000001</v>
      </c>
      <c r="K40" s="16">
        <f>VLOOKUP($A40,'Monthly Rate'!$A$2:$N$156,11)+VLOOKUP('PNW Barge Rate'!$A40,'Monthly Tax Charge'!$A$2:$D$436,4)</f>
        <v>18.720649999999999</v>
      </c>
      <c r="L40" s="16">
        <f>VLOOKUP($A40,'Monthly Rate'!$A$2:$N$156,12)+VLOOKUP('PNW Barge Rate'!$A40,'Monthly Tax Charge'!$A$2:$D$436,4)</f>
        <v>19.630649999999999</v>
      </c>
      <c r="M40" s="16">
        <f>VLOOKUP($A40,'Monthly Rate'!$A$2:$N$156,13)+VLOOKUP('PNW Barge Rate'!$A40,'Monthly Tax Charge'!$A$2:$D$436,4)</f>
        <v>19.630649999999999</v>
      </c>
      <c r="N40" s="17">
        <f>VLOOKUP($A40,'Monthly Rate'!$A$2:$N$156,14)+VLOOKUP('PNW Barge Rate'!$A40,'Monthly Tax Charge'!$A$2:$D$436,4)</f>
        <v>20.45065</v>
      </c>
      <c r="O40" s="18">
        <f t="shared" si="1"/>
        <v>4.2550537504346897E-2</v>
      </c>
      <c r="P40" s="19">
        <f t="shared" si="2"/>
        <v>4.3962365363712008E-2</v>
      </c>
      <c r="Q40" s="19">
        <f t="shared" si="3"/>
        <v>4.5261239368165285E-2</v>
      </c>
      <c r="R40" s="19">
        <f t="shared" si="4"/>
        <v>4.5527860187332569E-2</v>
      </c>
      <c r="S40" s="19">
        <f t="shared" si="5"/>
        <v>4.5497772501563727E-2</v>
      </c>
      <c r="T40" s="19">
        <f t="shared" si="6"/>
        <v>4.5237913921994055E-2</v>
      </c>
      <c r="U40" s="19">
        <f t="shared" si="7"/>
        <v>4.5981879556777017E-2</v>
      </c>
      <c r="V40" s="19">
        <f t="shared" si="8"/>
        <v>4.675429595820213E-2</v>
      </c>
      <c r="W40" s="19">
        <f t="shared" si="9"/>
        <v>4.6671729123253236E-2</v>
      </c>
      <c r="X40" s="19">
        <f t="shared" si="10"/>
        <v>4.71450625915939E-2</v>
      </c>
      <c r="Y40" s="19">
        <f t="shared" si="11"/>
        <v>4.7649670719081216E-2</v>
      </c>
      <c r="Z40" s="19">
        <f t="shared" si="12"/>
        <v>4.7649670719081216E-2</v>
      </c>
      <c r="AA40" s="20">
        <f t="shared" si="13"/>
        <v>4.8331949271573471E-2</v>
      </c>
      <c r="AB40" s="15">
        <f t="shared" si="16"/>
        <v>13.176796999999999</v>
      </c>
      <c r="AC40" s="16">
        <f t="shared" si="17"/>
        <v>14.126797000000002</v>
      </c>
      <c r="AD40" s="16">
        <f t="shared" si="18"/>
        <v>15.280130333333332</v>
      </c>
      <c r="AE40" s="16">
        <f t="shared" si="19"/>
        <v>15.410130333333333</v>
      </c>
      <c r="AF40" s="16">
        <f t="shared" si="20"/>
        <v>15.643463666666667</v>
      </c>
      <c r="AG40" s="16">
        <f t="shared" si="21"/>
        <v>15.73013033333333</v>
      </c>
      <c r="AH40" s="16">
        <f t="shared" si="22"/>
        <v>15.916797000000001</v>
      </c>
      <c r="AI40" s="16">
        <f t="shared" si="23"/>
        <v>16.946797</v>
      </c>
      <c r="AJ40" s="16">
        <f t="shared" si="24"/>
        <v>17.003463666666665</v>
      </c>
      <c r="AK40" s="16">
        <f t="shared" si="25"/>
        <v>17.873463666666666</v>
      </c>
      <c r="AL40" s="16">
        <f t="shared" si="26"/>
        <v>18.753463666666665</v>
      </c>
      <c r="AM40" s="16">
        <f t="shared" si="27"/>
        <v>18.773463666666665</v>
      </c>
      <c r="AN40" s="17">
        <f t="shared" si="28"/>
        <v>19.520130333333331</v>
      </c>
      <c r="AO40" s="21">
        <f t="shared" si="29"/>
        <v>4.6585903994726507E-2</v>
      </c>
      <c r="AP40" s="22">
        <f t="shared" si="30"/>
        <v>4.699246403838031E-2</v>
      </c>
      <c r="AQ40" s="22">
        <f t="shared" si="31"/>
        <v>4.7154026238563462E-2</v>
      </c>
      <c r="AR40" s="22">
        <f t="shared" si="32"/>
        <v>4.7405158221569099E-2</v>
      </c>
      <c r="AS40" s="22">
        <f t="shared" si="33"/>
        <v>4.7124239812960322E-2</v>
      </c>
      <c r="AT40" s="22">
        <f t="shared" si="34"/>
        <v>4.707651182631678E-2</v>
      </c>
      <c r="AU40" s="22">
        <f t="shared" si="35"/>
        <v>4.7362104322873355E-2</v>
      </c>
      <c r="AV40" s="22">
        <f t="shared" si="36"/>
        <v>4.7433919223792032E-2</v>
      </c>
      <c r="AW40" s="22">
        <f t="shared" si="37"/>
        <v>4.5707530451982059E-2</v>
      </c>
      <c r="AX40" s="22">
        <f t="shared" si="38"/>
        <v>4.739911352007864E-2</v>
      </c>
      <c r="AY40" s="22">
        <f t="shared" si="39"/>
        <v>4.6774630485593383E-2</v>
      </c>
      <c r="AZ40" s="22">
        <f t="shared" si="40"/>
        <v>4.5659466391133607E-2</v>
      </c>
      <c r="BA40" s="23">
        <f t="shared" si="41"/>
        <v>4.7669746603980379E-2</v>
      </c>
    </row>
    <row r="41" spans="1:53" x14ac:dyDescent="0.3">
      <c r="A41" s="9">
        <v>44986</v>
      </c>
      <c r="B41" s="15">
        <f>VLOOKUP($A41,'Monthly Rate'!$A$2:$N$156,2)+VLOOKUP('PNW Barge Rate'!$A41,'Monthly Tax Charge'!$A$2:$D$436,4)</f>
        <v>13.964937000000001</v>
      </c>
      <c r="C41" s="16">
        <f>VLOOKUP($A41,'Monthly Rate'!$A$2:$N$156,3)+VLOOKUP('PNW Barge Rate'!$A41,'Monthly Tax Charge'!$A$2:$D$436,4)</f>
        <v>14.964937000000001</v>
      </c>
      <c r="D41" s="16">
        <f>VLOOKUP($A41,'Monthly Rate'!$A$2:$N$156,4)+VLOOKUP('PNW Barge Rate'!$A41,'Monthly Tax Charge'!$A$2:$D$436,4)</f>
        <v>16.174937</v>
      </c>
      <c r="E41" s="16">
        <f>VLOOKUP($A41,'Monthly Rate'!$A$2:$N$156,5)+VLOOKUP('PNW Barge Rate'!$A41,'Monthly Tax Charge'!$A$2:$D$436,4)</f>
        <v>16.314937</v>
      </c>
      <c r="F41" s="16">
        <f>VLOOKUP($A41,'Monthly Rate'!$A$2:$N$156,6)+VLOOKUP('PNW Barge Rate'!$A41,'Monthly Tax Charge'!$A$2:$D$436,4)</f>
        <v>16.554936999999999</v>
      </c>
      <c r="G41" s="16">
        <f>VLOOKUP($A41,'Monthly Rate'!$A$2:$N$156,7)+VLOOKUP('PNW Barge Rate'!$A41,'Monthly Tax Charge'!$A$2:$D$436,4)</f>
        <v>16.644936999999999</v>
      </c>
      <c r="H41" s="16">
        <f>VLOOKUP($A41,'Monthly Rate'!$A$2:$N$156,8)+VLOOKUP('PNW Barge Rate'!$A41,'Monthly Tax Charge'!$A$2:$D$436,4)</f>
        <v>16.844936999999998</v>
      </c>
      <c r="I41" s="16">
        <f>VLOOKUP($A41,'Monthly Rate'!$A$2:$N$156,9)+VLOOKUP('PNW Barge Rate'!$A41,'Monthly Tax Charge'!$A$2:$D$436,4)</f>
        <v>17.924937</v>
      </c>
      <c r="J41" s="16">
        <f>VLOOKUP($A41,'Monthly Rate'!$A$2:$N$156,10)+VLOOKUP('PNW Barge Rate'!$A41,'Monthly Tax Charge'!$A$2:$D$436,4)</f>
        <v>17.954937000000001</v>
      </c>
      <c r="K41" s="16">
        <f>VLOOKUP($A41,'Monthly Rate'!$A$2:$N$156,11)+VLOOKUP('PNW Barge Rate'!$A41,'Monthly Tax Charge'!$A$2:$D$436,4)</f>
        <v>18.894936999999999</v>
      </c>
      <c r="L41" s="16">
        <f>VLOOKUP($A41,'Monthly Rate'!$A$2:$N$156,12)+VLOOKUP('PNW Barge Rate'!$A41,'Monthly Tax Charge'!$A$2:$D$436,4)</f>
        <v>19.804936999999999</v>
      </c>
      <c r="M41" s="16">
        <f>VLOOKUP($A41,'Monthly Rate'!$A$2:$N$156,13)+VLOOKUP('PNW Barge Rate'!$A41,'Monthly Tax Charge'!$A$2:$D$436,4)</f>
        <v>19.804936999999999</v>
      </c>
      <c r="N41" s="17">
        <f>VLOOKUP($A41,'Monthly Rate'!$A$2:$N$156,14)+VLOOKUP('PNW Barge Rate'!$A41,'Monthly Tax Charge'!$A$2:$D$436,4)</f>
        <v>20.624936999999999</v>
      </c>
      <c r="O41" s="18">
        <f t="shared" si="1"/>
        <v>5.2760143745943511E-2</v>
      </c>
      <c r="P41" s="19">
        <f t="shared" si="2"/>
        <v>5.3492661422999133E-2</v>
      </c>
      <c r="Q41" s="19">
        <f t="shared" si="3"/>
        <v>5.4080365876467251E-2</v>
      </c>
      <c r="R41" s="19">
        <f t="shared" si="4"/>
        <v>5.4272258542287899E-2</v>
      </c>
      <c r="S41" s="19">
        <f t="shared" si="5"/>
        <v>5.4114180961944092E-2</v>
      </c>
      <c r="T41" s="19">
        <f t="shared" si="6"/>
        <v>5.3805839416982693E-2</v>
      </c>
      <c r="U41" s="19">
        <f t="shared" si="7"/>
        <v>5.4451529789853792E-2</v>
      </c>
      <c r="V41" s="19">
        <f t="shared" si="8"/>
        <v>5.47139258620295E-2</v>
      </c>
      <c r="W41" s="19">
        <f t="shared" si="9"/>
        <v>5.4617514054274174E-2</v>
      </c>
      <c r="X41" s="19">
        <f t="shared" si="10"/>
        <v>5.4695125388848576E-2</v>
      </c>
      <c r="Y41" s="19">
        <f t="shared" si="11"/>
        <v>5.4852898018489471E-2</v>
      </c>
      <c r="Z41" s="19">
        <f t="shared" si="12"/>
        <v>5.4852898018489471E-2</v>
      </c>
      <c r="AA41" s="20">
        <f t="shared" si="13"/>
        <v>5.5250096315848429E-2</v>
      </c>
      <c r="AB41" s="15">
        <f t="shared" si="16"/>
        <v>13.255344000000001</v>
      </c>
      <c r="AC41" s="16">
        <f t="shared" si="17"/>
        <v>14.205343999999998</v>
      </c>
      <c r="AD41" s="16">
        <f t="shared" si="18"/>
        <v>15.358677333333333</v>
      </c>
      <c r="AE41" s="16">
        <f t="shared" si="19"/>
        <v>15.488677333333333</v>
      </c>
      <c r="AF41" s="16">
        <f t="shared" si="20"/>
        <v>15.722010666666668</v>
      </c>
      <c r="AG41" s="16">
        <f t="shared" si="21"/>
        <v>15.80867733333333</v>
      </c>
      <c r="AH41" s="16">
        <f t="shared" si="22"/>
        <v>15.995343999999998</v>
      </c>
      <c r="AI41" s="16">
        <f t="shared" si="23"/>
        <v>17.025344</v>
      </c>
      <c r="AJ41" s="16">
        <f t="shared" si="24"/>
        <v>17.082010666666665</v>
      </c>
      <c r="AK41" s="16">
        <f t="shared" si="25"/>
        <v>17.952010666666666</v>
      </c>
      <c r="AL41" s="16">
        <f t="shared" si="26"/>
        <v>18.832010666666665</v>
      </c>
      <c r="AM41" s="16">
        <f t="shared" si="27"/>
        <v>18.852010666666665</v>
      </c>
      <c r="AN41" s="17">
        <f t="shared" si="28"/>
        <v>19.598677333333331</v>
      </c>
      <c r="AO41" s="21">
        <f t="shared" si="29"/>
        <v>5.35325978714698E-2</v>
      </c>
      <c r="AP41" s="22">
        <f t="shared" si="30"/>
        <v>5.3472341113316446E-2</v>
      </c>
      <c r="AQ41" s="22">
        <f t="shared" si="31"/>
        <v>5.3146481884551289E-2</v>
      </c>
      <c r="AR41" s="22">
        <f t="shared" si="32"/>
        <v>5.3346044267347903E-2</v>
      </c>
      <c r="AS41" s="22">
        <f t="shared" si="33"/>
        <v>5.2978359510929218E-2</v>
      </c>
      <c r="AT41" s="22">
        <f t="shared" si="34"/>
        <v>5.2898775086222871E-2</v>
      </c>
      <c r="AU41" s="22">
        <f t="shared" si="35"/>
        <v>5.3115018970520511E-2</v>
      </c>
      <c r="AV41" s="22">
        <f t="shared" si="36"/>
        <v>5.2838462471007874E-2</v>
      </c>
      <c r="AW41" s="22">
        <f t="shared" si="37"/>
        <v>5.110208337691402E-2</v>
      </c>
      <c r="AX41" s="22">
        <f t="shared" si="38"/>
        <v>5.2524831387503523E-2</v>
      </c>
      <c r="AY41" s="22">
        <f t="shared" si="39"/>
        <v>5.1663433637250789E-2</v>
      </c>
      <c r="AZ41" s="22">
        <f t="shared" si="40"/>
        <v>5.054772937394203E-2</v>
      </c>
      <c r="BA41" s="23">
        <f t="shared" si="41"/>
        <v>5.2363720735440156E-2</v>
      </c>
    </row>
    <row r="42" spans="1:53" x14ac:dyDescent="0.3">
      <c r="A42" s="9">
        <v>45017</v>
      </c>
      <c r="B42" s="15">
        <f>VLOOKUP($A42,'Monthly Rate'!$A$2:$N$156,2)+VLOOKUP('PNW Barge Rate'!$A42,'Monthly Tax Charge'!$A$2:$D$436,4)</f>
        <v>13.952288000000001</v>
      </c>
      <c r="C42" s="16">
        <f>VLOOKUP($A42,'Monthly Rate'!$A$2:$N$156,3)+VLOOKUP('PNW Barge Rate'!$A42,'Monthly Tax Charge'!$A$2:$D$436,4)</f>
        <v>14.952288000000001</v>
      </c>
      <c r="D42" s="16">
        <f>VLOOKUP($A42,'Monthly Rate'!$A$2:$N$156,4)+VLOOKUP('PNW Barge Rate'!$A42,'Monthly Tax Charge'!$A$2:$D$436,4)</f>
        <v>16.162288</v>
      </c>
      <c r="E42" s="16">
        <f>VLOOKUP($A42,'Monthly Rate'!$A$2:$N$156,5)+VLOOKUP('PNW Barge Rate'!$A42,'Monthly Tax Charge'!$A$2:$D$436,4)</f>
        <v>16.302288000000001</v>
      </c>
      <c r="F42" s="16">
        <f>VLOOKUP($A42,'Monthly Rate'!$A$2:$N$156,6)+VLOOKUP('PNW Barge Rate'!$A42,'Monthly Tax Charge'!$A$2:$D$436,4)</f>
        <v>16.542287999999999</v>
      </c>
      <c r="G42" s="16">
        <f>VLOOKUP($A42,'Monthly Rate'!$A$2:$N$156,7)+VLOOKUP('PNW Barge Rate'!$A42,'Monthly Tax Charge'!$A$2:$D$436,4)</f>
        <v>16.632288000000003</v>
      </c>
      <c r="H42" s="16">
        <f>VLOOKUP($A42,'Monthly Rate'!$A$2:$N$156,8)+VLOOKUP('PNW Barge Rate'!$A42,'Monthly Tax Charge'!$A$2:$D$436,4)</f>
        <v>16.832287999999998</v>
      </c>
      <c r="I42" s="16">
        <f>VLOOKUP($A42,'Monthly Rate'!$A$2:$N$156,9)+VLOOKUP('PNW Barge Rate'!$A42,'Monthly Tax Charge'!$A$2:$D$436,4)</f>
        <v>17.912288</v>
      </c>
      <c r="J42" s="16">
        <f>VLOOKUP($A42,'Monthly Rate'!$A$2:$N$156,10)+VLOOKUP('PNW Barge Rate'!$A42,'Monthly Tax Charge'!$A$2:$D$436,4)</f>
        <v>17.942288000000001</v>
      </c>
      <c r="K42" s="16">
        <f>VLOOKUP($A42,'Monthly Rate'!$A$2:$N$156,11)+VLOOKUP('PNW Barge Rate'!$A42,'Monthly Tax Charge'!$A$2:$D$436,4)</f>
        <v>18.882288000000003</v>
      </c>
      <c r="L42" s="16">
        <f>VLOOKUP($A42,'Monthly Rate'!$A$2:$N$156,12)+VLOOKUP('PNW Barge Rate'!$A42,'Monthly Tax Charge'!$A$2:$D$436,4)</f>
        <v>19.792287999999999</v>
      </c>
      <c r="M42" s="16">
        <f>VLOOKUP($A42,'Monthly Rate'!$A$2:$N$156,13)+VLOOKUP('PNW Barge Rate'!$A42,'Monthly Tax Charge'!$A$2:$D$436,4)</f>
        <v>19.792287999999999</v>
      </c>
      <c r="N42" s="17">
        <f>VLOOKUP($A42,'Monthly Rate'!$A$2:$N$156,14)+VLOOKUP('PNW Barge Rate'!$A42,'Monthly Tax Charge'!$A$2:$D$436,4)</f>
        <v>20.612287999999999</v>
      </c>
      <c r="O42" s="18">
        <f t="shared" si="1"/>
        <v>5.6741579756666605E-2</v>
      </c>
      <c r="P42" s="19">
        <f t="shared" si="2"/>
        <v>5.7212686138180757E-2</v>
      </c>
      <c r="Q42" s="19">
        <f t="shared" si="3"/>
        <v>5.7525288354041804E-2</v>
      </c>
      <c r="R42" s="19">
        <f t="shared" si="4"/>
        <v>5.7688896512984256E-2</v>
      </c>
      <c r="S42" s="19">
        <f t="shared" si="5"/>
        <v>5.7479958284541777E-2</v>
      </c>
      <c r="T42" s="19">
        <f t="shared" si="6"/>
        <v>5.7151149021789971E-2</v>
      </c>
      <c r="U42" s="19">
        <f t="shared" si="7"/>
        <v>5.7761512794283654E-2</v>
      </c>
      <c r="V42" s="19">
        <f t="shared" si="8"/>
        <v>5.782548545979882E-2</v>
      </c>
      <c r="W42" s="19">
        <f t="shared" si="9"/>
        <v>5.7723218638644491E-2</v>
      </c>
      <c r="X42" s="19">
        <f t="shared" si="10"/>
        <v>5.7646276096696258E-2</v>
      </c>
      <c r="Y42" s="19">
        <f t="shared" si="11"/>
        <v>5.7668944818507484E-2</v>
      </c>
      <c r="Z42" s="19">
        <f t="shared" si="12"/>
        <v>5.7668944818507484E-2</v>
      </c>
      <c r="AA42" s="20">
        <f t="shared" si="13"/>
        <v>5.7956111961932955E-2</v>
      </c>
      <c r="AB42" s="15">
        <f t="shared" si="16"/>
        <v>13.250536666666667</v>
      </c>
      <c r="AC42" s="16">
        <f t="shared" si="17"/>
        <v>14.200536666666666</v>
      </c>
      <c r="AD42" s="16">
        <f t="shared" si="18"/>
        <v>15.353870000000001</v>
      </c>
      <c r="AE42" s="16">
        <f t="shared" si="19"/>
        <v>15.483870000000001</v>
      </c>
      <c r="AF42" s="16">
        <f t="shared" si="20"/>
        <v>15.717203333333336</v>
      </c>
      <c r="AG42" s="16">
        <f t="shared" si="21"/>
        <v>15.803870000000002</v>
      </c>
      <c r="AH42" s="16">
        <f t="shared" si="22"/>
        <v>15.990536666666666</v>
      </c>
      <c r="AI42" s="16">
        <f t="shared" si="23"/>
        <v>17.020536666666668</v>
      </c>
      <c r="AJ42" s="16">
        <f t="shared" si="24"/>
        <v>17.077203333333333</v>
      </c>
      <c r="AK42" s="16">
        <f t="shared" si="25"/>
        <v>17.947203333333334</v>
      </c>
      <c r="AL42" s="16">
        <f t="shared" si="26"/>
        <v>18.827203333333333</v>
      </c>
      <c r="AM42" s="16">
        <f t="shared" si="27"/>
        <v>18.847203333333333</v>
      </c>
      <c r="AN42" s="17">
        <f t="shared" si="28"/>
        <v>19.593869999999999</v>
      </c>
      <c r="AO42" s="21">
        <f t="shared" si="29"/>
        <v>5.2960219724433877E-2</v>
      </c>
      <c r="AP42" s="22">
        <f t="shared" si="30"/>
        <v>5.2938234024488828E-2</v>
      </c>
      <c r="AQ42" s="22">
        <f t="shared" si="31"/>
        <v>5.265239317514081E-2</v>
      </c>
      <c r="AR42" s="22">
        <f t="shared" si="32"/>
        <v>5.2856165803510269E-2</v>
      </c>
      <c r="AS42" s="22">
        <f t="shared" si="33"/>
        <v>5.2495641188073705E-2</v>
      </c>
      <c r="AT42" s="22">
        <f t="shared" si="34"/>
        <v>5.2418679728446271E-2</v>
      </c>
      <c r="AU42" s="22">
        <f t="shared" si="35"/>
        <v>5.2640593050764739E-2</v>
      </c>
      <c r="AV42" s="22">
        <f t="shared" si="36"/>
        <v>5.2392668386288532E-2</v>
      </c>
      <c r="AW42" s="22">
        <f t="shared" si="37"/>
        <v>5.0657279753652196E-2</v>
      </c>
      <c r="AX42" s="22">
        <f t="shared" si="38"/>
        <v>5.2101970947748599E-2</v>
      </c>
      <c r="AY42" s="22">
        <f t="shared" si="39"/>
        <v>5.1260118116321252E-2</v>
      </c>
      <c r="AZ42" s="22">
        <f t="shared" si="40"/>
        <v>5.0144557256151634E-2</v>
      </c>
      <c r="BA42" s="23">
        <f t="shared" si="41"/>
        <v>5.1976357911938775E-2</v>
      </c>
    </row>
    <row r="43" spans="1:53" x14ac:dyDescent="0.3">
      <c r="A43" s="9">
        <v>45047</v>
      </c>
      <c r="B43" s="15">
        <f>VLOOKUP($A43,'Monthly Rate'!$A$2:$N$156,2)+VLOOKUP('PNW Barge Rate'!$A43,'Monthly Tax Charge'!$A$2:$D$436,4)</f>
        <v>13.753921999999999</v>
      </c>
      <c r="C43" s="16">
        <f>VLOOKUP($A43,'Monthly Rate'!$A$2:$N$156,3)+VLOOKUP('PNW Barge Rate'!$A43,'Monthly Tax Charge'!$A$2:$D$436,4)</f>
        <v>14.753921999999999</v>
      </c>
      <c r="D43" s="16">
        <f>VLOOKUP($A43,'Monthly Rate'!$A$2:$N$156,4)+VLOOKUP('PNW Barge Rate'!$A43,'Monthly Tax Charge'!$A$2:$D$436,4)</f>
        <v>15.963922</v>
      </c>
      <c r="E43" s="16">
        <f>VLOOKUP($A43,'Monthly Rate'!$A$2:$N$156,5)+VLOOKUP('PNW Barge Rate'!$A43,'Monthly Tax Charge'!$A$2:$D$436,4)</f>
        <v>16.103922000000001</v>
      </c>
      <c r="F43" s="16">
        <f>VLOOKUP($A43,'Monthly Rate'!$A$2:$N$156,6)+VLOOKUP('PNW Barge Rate'!$A43,'Monthly Tax Charge'!$A$2:$D$436,4)</f>
        <v>16.343921999999999</v>
      </c>
      <c r="G43" s="16">
        <f>VLOOKUP($A43,'Monthly Rate'!$A$2:$N$156,7)+VLOOKUP('PNW Barge Rate'!$A43,'Monthly Tax Charge'!$A$2:$D$436,4)</f>
        <v>16.433921999999999</v>
      </c>
      <c r="H43" s="16">
        <f>VLOOKUP($A43,'Monthly Rate'!$A$2:$N$156,8)+VLOOKUP('PNW Barge Rate'!$A43,'Monthly Tax Charge'!$A$2:$D$436,4)</f>
        <v>16.633921999999998</v>
      </c>
      <c r="I43" s="16">
        <f>VLOOKUP($A43,'Monthly Rate'!$A$2:$N$156,9)+VLOOKUP('PNW Barge Rate'!$A43,'Monthly Tax Charge'!$A$2:$D$436,4)</f>
        <v>17.713922</v>
      </c>
      <c r="J43" s="16">
        <f>VLOOKUP($A43,'Monthly Rate'!$A$2:$N$156,10)+VLOOKUP('PNW Barge Rate'!$A43,'Monthly Tax Charge'!$A$2:$D$436,4)</f>
        <v>17.743922000000001</v>
      </c>
      <c r="K43" s="16">
        <f>VLOOKUP($A43,'Monthly Rate'!$A$2:$N$156,11)+VLOOKUP('PNW Barge Rate'!$A43,'Monthly Tax Charge'!$A$2:$D$436,4)</f>
        <v>18.683921999999999</v>
      </c>
      <c r="L43" s="16">
        <f>VLOOKUP($A43,'Monthly Rate'!$A$2:$N$156,12)+VLOOKUP('PNW Barge Rate'!$A43,'Monthly Tax Charge'!$A$2:$D$436,4)</f>
        <v>19.593921999999999</v>
      </c>
      <c r="M43" s="16">
        <f>VLOOKUP($A43,'Monthly Rate'!$A$2:$N$156,13)+VLOOKUP('PNW Barge Rate'!$A43,'Monthly Tax Charge'!$A$2:$D$436,4)</f>
        <v>19.593921999999999</v>
      </c>
      <c r="N43" s="17">
        <f>VLOOKUP($A43,'Monthly Rate'!$A$2:$N$156,14)+VLOOKUP('PNW Barge Rate'!$A43,'Monthly Tax Charge'!$A$2:$D$436,4)</f>
        <v>20.413921999999999</v>
      </c>
      <c r="O43" s="18">
        <f t="shared" si="1"/>
        <v>-4.5519286532377135E-2</v>
      </c>
      <c r="P43" s="19">
        <f t="shared" si="2"/>
        <v>-3.8822925152092846E-2</v>
      </c>
      <c r="Q43" s="19">
        <f t="shared" si="3"/>
        <v>-3.1893926493440028E-2</v>
      </c>
      <c r="R43" s="19">
        <f t="shared" si="4"/>
        <v>-3.1042762845965854E-2</v>
      </c>
      <c r="S43" s="19">
        <f t="shared" si="5"/>
        <v>-3.0025552752760865E-2</v>
      </c>
      <c r="T43" s="19">
        <f t="shared" si="6"/>
        <v>-2.9866029494479696E-2</v>
      </c>
      <c r="U43" s="19">
        <f t="shared" si="7"/>
        <v>-2.8383780042907092E-2</v>
      </c>
      <c r="V43" s="19">
        <f t="shared" si="8"/>
        <v>-2.3480130594258575E-2</v>
      </c>
      <c r="W43" s="19">
        <f t="shared" si="9"/>
        <v>-2.3441362855649683E-2</v>
      </c>
      <c r="X43" s="19">
        <f t="shared" si="10"/>
        <v>-1.9723452149251086E-2</v>
      </c>
      <c r="Y43" s="19">
        <f t="shared" si="11"/>
        <v>-1.6361871837576425E-2</v>
      </c>
      <c r="Z43" s="19">
        <f t="shared" si="12"/>
        <v>-1.6361871837576425E-2</v>
      </c>
      <c r="AA43" s="20">
        <f t="shared" si="13"/>
        <v>-1.3336299039026334E-2</v>
      </c>
      <c r="AB43" s="15">
        <f t="shared" si="16"/>
        <v>13.622835333333333</v>
      </c>
      <c r="AC43" s="16">
        <f t="shared" si="17"/>
        <v>14.572835333333336</v>
      </c>
      <c r="AD43" s="16">
        <f t="shared" si="18"/>
        <v>15.726168666666666</v>
      </c>
      <c r="AE43" s="16">
        <f t="shared" si="19"/>
        <v>15.856168666666667</v>
      </c>
      <c r="AF43" s="16">
        <f t="shared" si="20"/>
        <v>16.089502</v>
      </c>
      <c r="AG43" s="16">
        <f t="shared" si="21"/>
        <v>16.176168666666666</v>
      </c>
      <c r="AH43" s="16">
        <f t="shared" si="22"/>
        <v>16.362835333333333</v>
      </c>
      <c r="AI43" s="16">
        <f t="shared" si="23"/>
        <v>17.392835333333334</v>
      </c>
      <c r="AJ43" s="16">
        <f t="shared" si="24"/>
        <v>17.449501999999999</v>
      </c>
      <c r="AK43" s="16">
        <f t="shared" si="25"/>
        <v>18.319502</v>
      </c>
      <c r="AL43" s="16">
        <f t="shared" si="26"/>
        <v>19.199501999999999</v>
      </c>
      <c r="AM43" s="16">
        <f t="shared" si="27"/>
        <v>19.219502000000002</v>
      </c>
      <c r="AN43" s="17">
        <f t="shared" si="28"/>
        <v>19.966168666666665</v>
      </c>
      <c r="AO43" s="21">
        <f t="shared" si="29"/>
        <v>9.6225685372497427E-3</v>
      </c>
      <c r="AP43" s="22">
        <f t="shared" si="30"/>
        <v>1.2426316672394799E-2</v>
      </c>
      <c r="AQ43" s="22">
        <f t="shared" si="31"/>
        <v>1.5118325281432199E-2</v>
      </c>
      <c r="AR43" s="22">
        <f t="shared" si="32"/>
        <v>1.5625044015466827E-2</v>
      </c>
      <c r="AS43" s="22">
        <f t="shared" si="33"/>
        <v>1.5812795200249141E-2</v>
      </c>
      <c r="AT43" s="22">
        <f t="shared" si="34"/>
        <v>1.5934139822890936E-2</v>
      </c>
      <c r="AU43" s="22">
        <f t="shared" si="35"/>
        <v>1.656721840342823E-2</v>
      </c>
      <c r="AV43" s="22">
        <f t="shared" si="36"/>
        <v>1.846085819321841E-2</v>
      </c>
      <c r="AW43" s="22">
        <f t="shared" si="37"/>
        <v>1.6872687827996558E-2</v>
      </c>
      <c r="AX43" s="22">
        <f t="shared" si="38"/>
        <v>1.9892462142256928E-2</v>
      </c>
      <c r="AY43" s="22">
        <f t="shared" si="39"/>
        <v>2.054324117365125E-2</v>
      </c>
      <c r="AZ43" s="22">
        <f t="shared" si="40"/>
        <v>1.9481253988786751E-2</v>
      </c>
      <c r="BA43" s="23">
        <f t="shared" si="41"/>
        <v>2.242560106590985E-2</v>
      </c>
    </row>
    <row r="44" spans="1:53" x14ac:dyDescent="0.3">
      <c r="A44" s="9">
        <v>45078</v>
      </c>
      <c r="B44" s="15">
        <f>VLOOKUP($A44,'Monthly Rate'!$A$2:$N$156,2)+VLOOKUP('PNW Barge Rate'!$A44,'Monthly Tax Charge'!$A$2:$D$436,4)</f>
        <v>13.534244000000001</v>
      </c>
      <c r="C44" s="16">
        <f>VLOOKUP($A44,'Monthly Rate'!$A$2:$N$156,3)+VLOOKUP('PNW Barge Rate'!$A44,'Monthly Tax Charge'!$A$2:$D$436,4)</f>
        <v>14.534244000000001</v>
      </c>
      <c r="D44" s="16">
        <f>VLOOKUP($A44,'Monthly Rate'!$A$2:$N$156,4)+VLOOKUP('PNW Barge Rate'!$A44,'Monthly Tax Charge'!$A$2:$D$436,4)</f>
        <v>15.744243999999998</v>
      </c>
      <c r="E44" s="16">
        <f>VLOOKUP($A44,'Monthly Rate'!$A$2:$N$156,5)+VLOOKUP('PNW Barge Rate'!$A44,'Monthly Tax Charge'!$A$2:$D$436,4)</f>
        <v>15.884243999999999</v>
      </c>
      <c r="F44" s="16">
        <f>VLOOKUP($A44,'Monthly Rate'!$A$2:$N$156,6)+VLOOKUP('PNW Barge Rate'!$A44,'Monthly Tax Charge'!$A$2:$D$436,4)</f>
        <v>16.124244000000001</v>
      </c>
      <c r="G44" s="16">
        <f>VLOOKUP($A44,'Monthly Rate'!$A$2:$N$156,7)+VLOOKUP('PNW Barge Rate'!$A44,'Monthly Tax Charge'!$A$2:$D$436,4)</f>
        <v>16.214244000000001</v>
      </c>
      <c r="H44" s="16">
        <f>VLOOKUP($A44,'Monthly Rate'!$A$2:$N$156,8)+VLOOKUP('PNW Barge Rate'!$A44,'Monthly Tax Charge'!$A$2:$D$436,4)</f>
        <v>16.414244</v>
      </c>
      <c r="I44" s="16">
        <f>VLOOKUP($A44,'Monthly Rate'!$A$2:$N$156,9)+VLOOKUP('PNW Barge Rate'!$A44,'Monthly Tax Charge'!$A$2:$D$436,4)</f>
        <v>17.494243999999998</v>
      </c>
      <c r="J44" s="16">
        <f>VLOOKUP($A44,'Monthly Rate'!$A$2:$N$156,10)+VLOOKUP('PNW Barge Rate'!$A44,'Monthly Tax Charge'!$A$2:$D$436,4)</f>
        <v>17.524243999999999</v>
      </c>
      <c r="K44" s="16">
        <f>VLOOKUP($A44,'Monthly Rate'!$A$2:$N$156,11)+VLOOKUP('PNW Barge Rate'!$A44,'Monthly Tax Charge'!$A$2:$D$436,4)</f>
        <v>18.464244000000001</v>
      </c>
      <c r="L44" s="16">
        <f>VLOOKUP($A44,'Monthly Rate'!$A$2:$N$156,12)+VLOOKUP('PNW Barge Rate'!$A44,'Monthly Tax Charge'!$A$2:$D$436,4)</f>
        <v>19.374244000000001</v>
      </c>
      <c r="M44" s="16">
        <f>VLOOKUP($A44,'Monthly Rate'!$A$2:$N$156,13)+VLOOKUP('PNW Barge Rate'!$A44,'Monthly Tax Charge'!$A$2:$D$436,4)</f>
        <v>19.374244000000001</v>
      </c>
      <c r="N44" s="17">
        <f>VLOOKUP($A44,'Monthly Rate'!$A$2:$N$156,14)+VLOOKUP('PNW Barge Rate'!$A44,'Monthly Tax Charge'!$A$2:$D$436,4)</f>
        <v>20.194244000000001</v>
      </c>
      <c r="O44" s="18">
        <f t="shared" si="1"/>
        <v>-6.5181648770474165E-2</v>
      </c>
      <c r="P44" s="19">
        <f t="shared" si="2"/>
        <v>-5.7316087622600764E-2</v>
      </c>
      <c r="Q44" s="19">
        <f t="shared" si="3"/>
        <v>-4.9142345001854104E-2</v>
      </c>
      <c r="R44" s="19">
        <f t="shared" si="4"/>
        <v>-4.816028820813123E-2</v>
      </c>
      <c r="S44" s="19">
        <f t="shared" si="5"/>
        <v>-4.6914458852555407E-2</v>
      </c>
      <c r="T44" s="19">
        <f t="shared" si="6"/>
        <v>-4.6666204137596923E-2</v>
      </c>
      <c r="U44" s="19">
        <f t="shared" si="7"/>
        <v>-4.5013887644476336E-2</v>
      </c>
      <c r="V44" s="19">
        <f t="shared" si="8"/>
        <v>-3.9196965719351162E-2</v>
      </c>
      <c r="W44" s="19">
        <f t="shared" si="9"/>
        <v>-3.9132489743907595E-2</v>
      </c>
      <c r="X44" s="19">
        <f t="shared" si="10"/>
        <v>-3.4697724898760551E-2</v>
      </c>
      <c r="Y44" s="19">
        <f t="shared" si="11"/>
        <v>-3.0703314098401324E-2</v>
      </c>
      <c r="Z44" s="19">
        <f t="shared" si="12"/>
        <v>-3.0703314098401324E-2</v>
      </c>
      <c r="AA44" s="20">
        <f t="shared" si="13"/>
        <v>-2.7155681151405209E-2</v>
      </c>
      <c r="AB44" s="15">
        <f t="shared" si="16"/>
        <v>13.572306666666668</v>
      </c>
      <c r="AC44" s="16">
        <f t="shared" si="17"/>
        <v>14.522306666666667</v>
      </c>
      <c r="AD44" s="16">
        <f t="shared" si="18"/>
        <v>15.67564</v>
      </c>
      <c r="AE44" s="16">
        <f t="shared" si="19"/>
        <v>15.805640000000002</v>
      </c>
      <c r="AF44" s="16">
        <f t="shared" si="20"/>
        <v>16.038973333333335</v>
      </c>
      <c r="AG44" s="16">
        <f t="shared" si="21"/>
        <v>16.125640000000001</v>
      </c>
      <c r="AH44" s="16">
        <f t="shared" si="22"/>
        <v>16.312306666666668</v>
      </c>
      <c r="AI44" s="16">
        <f t="shared" si="23"/>
        <v>17.342306666666669</v>
      </c>
      <c r="AJ44" s="16">
        <f t="shared" si="24"/>
        <v>17.398973333333334</v>
      </c>
      <c r="AK44" s="16">
        <f t="shared" si="25"/>
        <v>18.268973333333335</v>
      </c>
      <c r="AL44" s="16">
        <f t="shared" si="26"/>
        <v>19.148973333333334</v>
      </c>
      <c r="AM44" s="16">
        <f t="shared" si="27"/>
        <v>19.16897333333333</v>
      </c>
      <c r="AN44" s="17">
        <f t="shared" si="28"/>
        <v>19.91564</v>
      </c>
      <c r="AO44" s="21">
        <f t="shared" si="29"/>
        <v>-2.8044360919244893E-3</v>
      </c>
      <c r="AP44" s="22">
        <f t="shared" si="30"/>
        <v>8.2199981086561458E-4</v>
      </c>
      <c r="AQ44" s="22">
        <f t="shared" si="31"/>
        <v>4.3764720292120973E-3</v>
      </c>
      <c r="AR44" s="22">
        <f t="shared" si="32"/>
        <v>4.9731614790666789E-3</v>
      </c>
      <c r="AS44" s="22">
        <f t="shared" si="33"/>
        <v>5.3164666400093985E-3</v>
      </c>
      <c r="AT44" s="22">
        <f t="shared" si="34"/>
        <v>5.4946036250345109E-3</v>
      </c>
      <c r="AU44" s="22">
        <f t="shared" si="35"/>
        <v>6.2491059919584924E-3</v>
      </c>
      <c r="AV44" s="22">
        <f t="shared" si="36"/>
        <v>8.7610798409742952E-3</v>
      </c>
      <c r="AW44" s="22">
        <f t="shared" si="37"/>
        <v>7.1998884225352722E-3</v>
      </c>
      <c r="AX44" s="22">
        <f t="shared" si="38"/>
        <v>1.068865026533139E-2</v>
      </c>
      <c r="AY44" s="22">
        <f t="shared" si="39"/>
        <v>1.1764111983723513E-2</v>
      </c>
      <c r="AZ44" s="22">
        <f t="shared" si="40"/>
        <v>1.0708485170132898E-2</v>
      </c>
      <c r="BA44" s="23">
        <f t="shared" si="41"/>
        <v>1.3989206472902804E-2</v>
      </c>
    </row>
    <row r="45" spans="1:53" x14ac:dyDescent="0.3">
      <c r="A45" s="9">
        <v>45108</v>
      </c>
      <c r="B45" s="15">
        <f>VLOOKUP($A45,'Monthly Rate'!$A$2:$N$156,2)+VLOOKUP('PNW Barge Rate'!$A45,'Monthly Tax Charge'!$A$2:$D$436,4)</f>
        <v>13.461978</v>
      </c>
      <c r="C45" s="16">
        <f>VLOOKUP($A45,'Monthly Rate'!$A$2:$N$156,3)+VLOOKUP('PNW Barge Rate'!$A45,'Monthly Tax Charge'!$A$2:$D$436,4)</f>
        <v>14.461978</v>
      </c>
      <c r="D45" s="16">
        <f>VLOOKUP($A45,'Monthly Rate'!$A$2:$N$156,4)+VLOOKUP('PNW Barge Rate'!$A45,'Monthly Tax Charge'!$A$2:$D$436,4)</f>
        <v>15.671977999999999</v>
      </c>
      <c r="E45" s="16">
        <f>VLOOKUP($A45,'Monthly Rate'!$A$2:$N$156,5)+VLOOKUP('PNW Barge Rate'!$A45,'Monthly Tax Charge'!$A$2:$D$436,4)</f>
        <v>15.811978</v>
      </c>
      <c r="F45" s="16">
        <f>VLOOKUP($A45,'Monthly Rate'!$A$2:$N$156,6)+VLOOKUP('PNW Barge Rate'!$A45,'Monthly Tax Charge'!$A$2:$D$436,4)</f>
        <v>16.051977999999998</v>
      </c>
      <c r="G45" s="16">
        <f>VLOOKUP($A45,'Monthly Rate'!$A$2:$N$156,7)+VLOOKUP('PNW Barge Rate'!$A45,'Monthly Tax Charge'!$A$2:$D$436,4)</f>
        <v>16.141978000000002</v>
      </c>
      <c r="H45" s="16">
        <f>VLOOKUP($A45,'Monthly Rate'!$A$2:$N$156,8)+VLOOKUP('PNW Barge Rate'!$A45,'Monthly Tax Charge'!$A$2:$D$436,4)</f>
        <v>16.341977999999997</v>
      </c>
      <c r="I45" s="16">
        <f>VLOOKUP($A45,'Monthly Rate'!$A$2:$N$156,9)+VLOOKUP('PNW Barge Rate'!$A45,'Monthly Tax Charge'!$A$2:$D$436,4)</f>
        <v>17.421977999999999</v>
      </c>
      <c r="J45" s="16">
        <f>VLOOKUP($A45,'Monthly Rate'!$A$2:$N$156,10)+VLOOKUP('PNW Barge Rate'!$A45,'Monthly Tax Charge'!$A$2:$D$436,4)</f>
        <v>17.451978</v>
      </c>
      <c r="K45" s="16">
        <f>VLOOKUP($A45,'Monthly Rate'!$A$2:$N$156,11)+VLOOKUP('PNW Barge Rate'!$A45,'Monthly Tax Charge'!$A$2:$D$436,4)</f>
        <v>18.391978000000002</v>
      </c>
      <c r="L45" s="16">
        <f>VLOOKUP($A45,'Monthly Rate'!$A$2:$N$156,12)+VLOOKUP('PNW Barge Rate'!$A45,'Monthly Tax Charge'!$A$2:$D$436,4)</f>
        <v>19.301977999999998</v>
      </c>
      <c r="M45" s="16">
        <f>VLOOKUP($A45,'Monthly Rate'!$A$2:$N$156,13)+VLOOKUP('PNW Barge Rate'!$A45,'Monthly Tax Charge'!$A$2:$D$436,4)</f>
        <v>19.301977999999998</v>
      </c>
      <c r="N45" s="17">
        <f>VLOOKUP($A45,'Monthly Rate'!$A$2:$N$156,14)+VLOOKUP('PNW Barge Rate'!$A45,'Monthly Tax Charge'!$A$2:$D$436,4)</f>
        <v>20.121977999999999</v>
      </c>
      <c r="O45" s="18">
        <f t="shared" si="1"/>
        <v>-0.10291229450647155</v>
      </c>
      <c r="P45" s="19">
        <f t="shared" si="2"/>
        <v>-9.3083215730383251E-2</v>
      </c>
      <c r="Q45" s="19">
        <f t="shared" si="3"/>
        <v>-8.2775850048857791E-2</v>
      </c>
      <c r="R45" s="19">
        <f t="shared" si="4"/>
        <v>-8.1569966901157365E-2</v>
      </c>
      <c r="S45" s="19">
        <f t="shared" si="5"/>
        <v>-7.9921418349047091E-2</v>
      </c>
      <c r="T45" s="19">
        <f t="shared" si="6"/>
        <v>-7.9511245009783016E-2</v>
      </c>
      <c r="U45" s="19">
        <f t="shared" si="7"/>
        <v>-7.7574497446195378E-2</v>
      </c>
      <c r="V45" s="19">
        <f t="shared" si="8"/>
        <v>-7.0149023991487702E-2</v>
      </c>
      <c r="W45" s="19">
        <f t="shared" si="9"/>
        <v>-7.0036883112675419E-2</v>
      </c>
      <c r="X45" s="19">
        <f t="shared" si="10"/>
        <v>-6.4322035588364579E-2</v>
      </c>
      <c r="Y45" s="19">
        <f t="shared" si="11"/>
        <v>-5.9188707990013079E-2</v>
      </c>
      <c r="Z45" s="19">
        <f t="shared" si="12"/>
        <v>-5.9188707990013079E-2</v>
      </c>
      <c r="AA45" s="20">
        <f t="shared" si="13"/>
        <v>-5.4698719064157353E-2</v>
      </c>
      <c r="AB45" s="15">
        <f t="shared" si="16"/>
        <v>13.736512666666664</v>
      </c>
      <c r="AC45" s="16">
        <f t="shared" si="17"/>
        <v>14.686512666666667</v>
      </c>
      <c r="AD45" s="16">
        <f t="shared" si="18"/>
        <v>15.839846</v>
      </c>
      <c r="AE45" s="16">
        <f t="shared" si="19"/>
        <v>15.969845999999999</v>
      </c>
      <c r="AF45" s="16">
        <f t="shared" si="20"/>
        <v>16.203179333333335</v>
      </c>
      <c r="AG45" s="16">
        <f t="shared" si="21"/>
        <v>16.289846000000001</v>
      </c>
      <c r="AH45" s="16">
        <f t="shared" si="22"/>
        <v>16.476512666666668</v>
      </c>
      <c r="AI45" s="16">
        <f t="shared" si="23"/>
        <v>17.506512666666666</v>
      </c>
      <c r="AJ45" s="16">
        <f t="shared" si="24"/>
        <v>17.563179333333334</v>
      </c>
      <c r="AK45" s="16">
        <f t="shared" si="25"/>
        <v>18.433179333333332</v>
      </c>
      <c r="AL45" s="16">
        <f t="shared" si="26"/>
        <v>19.313179333333334</v>
      </c>
      <c r="AM45" s="16">
        <f t="shared" si="27"/>
        <v>19.333179333333334</v>
      </c>
      <c r="AN45" s="17">
        <f t="shared" si="28"/>
        <v>20.079846</v>
      </c>
      <c r="AO45" s="21">
        <f t="shared" si="29"/>
        <v>-1.9985761548697578E-2</v>
      </c>
      <c r="AP45" s="22">
        <f t="shared" si="30"/>
        <v>-1.5288494400463315E-2</v>
      </c>
      <c r="AQ45" s="22">
        <f t="shared" si="31"/>
        <v>-1.0597830307188638E-2</v>
      </c>
      <c r="AR45" s="22">
        <f t="shared" si="32"/>
        <v>-9.8853802347247388E-3</v>
      </c>
      <c r="AS45" s="22">
        <f t="shared" si="33"/>
        <v>-9.3315842664459803E-3</v>
      </c>
      <c r="AT45" s="22">
        <f t="shared" si="34"/>
        <v>-9.0773111053351618E-3</v>
      </c>
      <c r="AU45" s="22">
        <f t="shared" si="35"/>
        <v>-8.1652391733868512E-3</v>
      </c>
      <c r="AV45" s="22">
        <f t="shared" si="36"/>
        <v>-4.8287553481525247E-3</v>
      </c>
      <c r="AW45" s="22">
        <f t="shared" si="37"/>
        <v>-6.3315036089327537E-3</v>
      </c>
      <c r="AX45" s="22">
        <f t="shared" si="38"/>
        <v>-2.2351723806443013E-3</v>
      </c>
      <c r="AY45" s="22">
        <f t="shared" si="39"/>
        <v>-5.7998391357572121E-4</v>
      </c>
      <c r="AZ45" s="22">
        <f t="shared" si="40"/>
        <v>-1.6138749243141959E-3</v>
      </c>
      <c r="BA45" s="23">
        <f t="shared" si="41"/>
        <v>2.0982232632660303E-3</v>
      </c>
    </row>
    <row r="46" spans="1:53" x14ac:dyDescent="0.3">
      <c r="A46" s="10">
        <v>45139</v>
      </c>
      <c r="B46" s="15">
        <f>VLOOKUP($A46,'Monthly Rate'!$A$2:$N$156,2)+VLOOKUP('PNW Barge Rate'!$A46,'Monthly Tax Charge'!$A$2:$D$436,4)</f>
        <v>14.19863</v>
      </c>
      <c r="C46" s="16">
        <f>VLOOKUP($A46,'Monthly Rate'!$A$2:$N$156,3)+VLOOKUP('PNW Barge Rate'!$A46,'Monthly Tax Charge'!$A$2:$D$436,4)</f>
        <v>15.25863</v>
      </c>
      <c r="D46" s="16">
        <f>VLOOKUP($A46,'Monthly Rate'!$A$2:$N$156,4)+VLOOKUP('PNW Barge Rate'!$A46,'Monthly Tax Charge'!$A$2:$D$436,4)</f>
        <v>16.538629999999998</v>
      </c>
      <c r="E46" s="16">
        <f>VLOOKUP($A46,'Monthly Rate'!$A$2:$N$156,5)+VLOOKUP('PNW Barge Rate'!$A46,'Monthly Tax Charge'!$A$2:$D$436,4)</f>
        <v>16.68863</v>
      </c>
      <c r="F46" s="16">
        <f>VLOOKUP($A46,'Monthly Rate'!$A$2:$N$156,6)+VLOOKUP('PNW Barge Rate'!$A46,'Monthly Tax Charge'!$A$2:$D$436,4)</f>
        <v>16.93863</v>
      </c>
      <c r="G46" s="16">
        <f>VLOOKUP($A46,'Monthly Rate'!$A$2:$N$156,7)+VLOOKUP('PNW Barge Rate'!$A46,'Monthly Tax Charge'!$A$2:$D$436,4)</f>
        <v>17.038629999999998</v>
      </c>
      <c r="H46" s="16">
        <f>VLOOKUP($A46,'Monthly Rate'!$A$2:$N$156,8)+VLOOKUP('PNW Barge Rate'!$A46,'Monthly Tax Charge'!$A$2:$D$436,4)</f>
        <v>17.248629999999999</v>
      </c>
      <c r="I46" s="16">
        <f>VLOOKUP($A46,'Monthly Rate'!$A$2:$N$156,9)+VLOOKUP('PNW Barge Rate'!$A46,'Monthly Tax Charge'!$A$2:$D$436,4)</f>
        <v>18.398630000000001</v>
      </c>
      <c r="J46" s="16">
        <f>VLOOKUP($A46,'Monthly Rate'!$A$2:$N$156,10)+VLOOKUP('PNW Barge Rate'!$A46,'Monthly Tax Charge'!$A$2:$D$436,4)</f>
        <v>18.428629999999998</v>
      </c>
      <c r="K46" s="16">
        <f>VLOOKUP($A46,'Monthly Rate'!$A$2:$N$156,11)+VLOOKUP('PNW Barge Rate'!$A46,'Monthly Tax Charge'!$A$2:$D$436,4)</f>
        <v>19.41863</v>
      </c>
      <c r="L46" s="16">
        <f>VLOOKUP($A46,'Monthly Rate'!$A$2:$N$156,12)+VLOOKUP('PNW Barge Rate'!$A46,'Monthly Tax Charge'!$A$2:$D$436,4)</f>
        <v>20.388629999999999</v>
      </c>
      <c r="M46" s="16">
        <f>VLOOKUP($A46,'Monthly Rate'!$A$2:$N$156,13)+VLOOKUP('PNW Barge Rate'!$A46,'Monthly Tax Charge'!$A$2:$D$436,4)</f>
        <v>20.388629999999999</v>
      </c>
      <c r="N46" s="17">
        <f>VLOOKUP($A46,'Monthly Rate'!$A$2:$N$156,14)+VLOOKUP('PNW Barge Rate'!$A46,'Monthly Tax Charge'!$A$2:$D$436,4)</f>
        <v>21.25863</v>
      </c>
      <c r="O46" s="18">
        <f t="shared" si="1"/>
        <v>-0.15128734636220997</v>
      </c>
      <c r="P46" s="19">
        <f t="shared" si="2"/>
        <v>-0.139370142870615</v>
      </c>
      <c r="Q46" s="19">
        <f t="shared" si="3"/>
        <v>-0.12677020559242846</v>
      </c>
      <c r="R46" s="19">
        <f t="shared" si="4"/>
        <v>-0.12531588699306617</v>
      </c>
      <c r="S46" s="19">
        <f t="shared" si="5"/>
        <v>-0.123241527467845</v>
      </c>
      <c r="T46" s="19">
        <f t="shared" si="6"/>
        <v>-0.12215486268450149</v>
      </c>
      <c r="U46" s="19">
        <f t="shared" si="7"/>
        <v>-0.12039904112310662</v>
      </c>
      <c r="V46" s="19">
        <f t="shared" si="8"/>
        <v>-0.11073085579968456</v>
      </c>
      <c r="W46" s="19">
        <f t="shared" si="9"/>
        <v>-0.1105705281682936</v>
      </c>
      <c r="X46" s="19">
        <f t="shared" si="10"/>
        <v>-0.10346346064988798</v>
      </c>
      <c r="Y46" s="19">
        <f t="shared" si="11"/>
        <v>-9.6633401873882807E-2</v>
      </c>
      <c r="Z46" s="19">
        <f t="shared" si="12"/>
        <v>-9.6633401873882807E-2</v>
      </c>
      <c r="AA46" s="20">
        <f t="shared" si="13"/>
        <v>-9.1107897148169359E-2</v>
      </c>
      <c r="AB46" s="15">
        <f t="shared" si="16"/>
        <v>14.669484666666667</v>
      </c>
      <c r="AC46" s="16">
        <f t="shared" si="17"/>
        <v>15.669484666666664</v>
      </c>
      <c r="AD46" s="16">
        <f t="shared" si="18"/>
        <v>16.879484666666666</v>
      </c>
      <c r="AE46" s="16">
        <f t="shared" si="19"/>
        <v>17.019484666666667</v>
      </c>
      <c r="AF46" s="16">
        <f t="shared" si="20"/>
        <v>17.259484666666665</v>
      </c>
      <c r="AG46" s="16">
        <f t="shared" si="21"/>
        <v>17.352817999999999</v>
      </c>
      <c r="AH46" s="16">
        <f t="shared" si="22"/>
        <v>17.549484666666668</v>
      </c>
      <c r="AI46" s="16">
        <f t="shared" si="23"/>
        <v>18.632818</v>
      </c>
      <c r="AJ46" s="16">
        <f t="shared" si="24"/>
        <v>18.662818000000001</v>
      </c>
      <c r="AK46" s="16">
        <f t="shared" si="25"/>
        <v>19.602817999999999</v>
      </c>
      <c r="AL46" s="16">
        <f t="shared" si="26"/>
        <v>20.51615133333333</v>
      </c>
      <c r="AM46" s="16">
        <f t="shared" si="27"/>
        <v>20.51615133333333</v>
      </c>
      <c r="AN46" s="17">
        <f t="shared" si="28"/>
        <v>21.336151333333333</v>
      </c>
      <c r="AO46" s="21">
        <f t="shared" si="29"/>
        <v>-3.2097560164235817E-2</v>
      </c>
      <c r="AP46" s="22">
        <f t="shared" si="30"/>
        <v>-2.6220049695741765E-2</v>
      </c>
      <c r="AQ46" s="22">
        <f t="shared" si="31"/>
        <v>-2.0193428496059651E-2</v>
      </c>
      <c r="AR46" s="22">
        <f t="shared" si="32"/>
        <v>-1.9439758203411373E-2</v>
      </c>
      <c r="AS46" s="22">
        <f t="shared" si="33"/>
        <v>-1.8590049057857105E-2</v>
      </c>
      <c r="AT46" s="22">
        <f t="shared" si="34"/>
        <v>-1.8105877673585957E-2</v>
      </c>
      <c r="AU46" s="22">
        <f t="shared" si="35"/>
        <v>-1.7143219438124579E-2</v>
      </c>
      <c r="AV46" s="22">
        <f t="shared" si="36"/>
        <v>-1.2568576583531277E-2</v>
      </c>
      <c r="AW46" s="22">
        <f t="shared" si="37"/>
        <v>-1.2548372919888306E-2</v>
      </c>
      <c r="AX46" s="22">
        <f t="shared" si="38"/>
        <v>-9.3959960246531304E-3</v>
      </c>
      <c r="AY46" s="22">
        <f t="shared" si="39"/>
        <v>-6.2156557173635996E-3</v>
      </c>
      <c r="AZ46" s="22">
        <f t="shared" si="40"/>
        <v>-6.2156557173635996E-3</v>
      </c>
      <c r="BA46" s="23">
        <f t="shared" si="41"/>
        <v>-3.6333325594771759E-3</v>
      </c>
    </row>
    <row r="47" spans="1:53" x14ac:dyDescent="0.3">
      <c r="A47" s="9">
        <v>45170</v>
      </c>
      <c r="B47" s="15">
        <f>VLOOKUP($A47,'Monthly Rate'!$A$2:$N$156,2)+VLOOKUP('PNW Barge Rate'!$A47,'Monthly Tax Charge'!$A$2:$D$436,4)</f>
        <v>14.492529999999999</v>
      </c>
      <c r="C47" s="16">
        <f>VLOOKUP($A47,'Monthly Rate'!$A$2:$N$156,3)+VLOOKUP('PNW Barge Rate'!$A47,'Monthly Tax Charge'!$A$2:$D$436,4)</f>
        <v>15.552530000000001</v>
      </c>
      <c r="D47" s="16">
        <f>VLOOKUP($A47,'Monthly Rate'!$A$2:$N$156,4)+VLOOKUP('PNW Barge Rate'!$A47,'Monthly Tax Charge'!$A$2:$D$436,4)</f>
        <v>16.832529999999998</v>
      </c>
      <c r="E47" s="16">
        <f>VLOOKUP($A47,'Monthly Rate'!$A$2:$N$156,5)+VLOOKUP('PNW Barge Rate'!$A47,'Monthly Tax Charge'!$A$2:$D$436,4)</f>
        <v>16.982530000000001</v>
      </c>
      <c r="F47" s="16">
        <f>VLOOKUP($A47,'Monthly Rate'!$A$2:$N$156,6)+VLOOKUP('PNW Barge Rate'!$A47,'Monthly Tax Charge'!$A$2:$D$436,4)</f>
        <v>17.232530000000001</v>
      </c>
      <c r="G47" s="16">
        <f>VLOOKUP($A47,'Monthly Rate'!$A$2:$N$156,7)+VLOOKUP('PNW Barge Rate'!$A47,'Monthly Tax Charge'!$A$2:$D$436,4)</f>
        <v>17.332529999999998</v>
      </c>
      <c r="H47" s="16">
        <f>VLOOKUP($A47,'Monthly Rate'!$A$2:$N$156,8)+VLOOKUP('PNW Barge Rate'!$A47,'Monthly Tax Charge'!$A$2:$D$436,4)</f>
        <v>17.542529999999999</v>
      </c>
      <c r="I47" s="16">
        <f>VLOOKUP($A47,'Monthly Rate'!$A$2:$N$156,9)+VLOOKUP('PNW Barge Rate'!$A47,'Monthly Tax Charge'!$A$2:$D$436,4)</f>
        <v>18.692530000000001</v>
      </c>
      <c r="J47" s="16">
        <f>VLOOKUP($A47,'Monthly Rate'!$A$2:$N$156,10)+VLOOKUP('PNW Barge Rate'!$A47,'Monthly Tax Charge'!$A$2:$D$436,4)</f>
        <v>18.722529999999999</v>
      </c>
      <c r="K47" s="16">
        <f>VLOOKUP($A47,'Monthly Rate'!$A$2:$N$156,11)+VLOOKUP('PNW Barge Rate'!$A47,'Monthly Tax Charge'!$A$2:$D$436,4)</f>
        <v>19.712530000000001</v>
      </c>
      <c r="L47" s="16">
        <f>VLOOKUP($A47,'Monthly Rate'!$A$2:$N$156,12)+VLOOKUP('PNW Barge Rate'!$A47,'Monthly Tax Charge'!$A$2:$D$436,4)</f>
        <v>20.68253</v>
      </c>
      <c r="M47" s="16">
        <f>VLOOKUP($A47,'Monthly Rate'!$A$2:$N$156,13)+VLOOKUP('PNW Barge Rate'!$A47,'Monthly Tax Charge'!$A$2:$D$436,4)</f>
        <v>20.68253</v>
      </c>
      <c r="N47" s="17">
        <f>VLOOKUP($A47,'Monthly Rate'!$A$2:$N$156,14)+VLOOKUP('PNW Barge Rate'!$A47,'Monthly Tax Charge'!$A$2:$D$436,4)</f>
        <v>21.552530000000001</v>
      </c>
      <c r="O47" s="18">
        <f t="shared" si="1"/>
        <v>-8.1414666023536864E-2</v>
      </c>
      <c r="P47" s="19">
        <f t="shared" si="2"/>
        <v>-7.2985591592304E-2</v>
      </c>
      <c r="Q47" s="19">
        <f t="shared" si="3"/>
        <v>-6.4184097301330234E-2</v>
      </c>
      <c r="R47" s="19">
        <f t="shared" si="4"/>
        <v>-6.3136722493119302E-2</v>
      </c>
      <c r="S47" s="19">
        <f t="shared" si="5"/>
        <v>-6.1767266419520683E-2</v>
      </c>
      <c r="T47" s="19">
        <f t="shared" si="6"/>
        <v>-6.0924277550914341E-2</v>
      </c>
      <c r="U47" s="19">
        <f t="shared" si="7"/>
        <v>-5.9735188007081552E-2</v>
      </c>
      <c r="V47" s="19">
        <f t="shared" si="8"/>
        <v>-5.2919869828307209E-2</v>
      </c>
      <c r="W47" s="19">
        <f t="shared" si="9"/>
        <v>-5.2839554388852905E-2</v>
      </c>
      <c r="X47" s="19">
        <f t="shared" si="10"/>
        <v>-4.8026248115976111E-2</v>
      </c>
      <c r="Y47" s="19">
        <f t="shared" si="11"/>
        <v>-4.3228920188314701E-2</v>
      </c>
      <c r="Z47" s="19">
        <f t="shared" si="12"/>
        <v>-4.3228920188314701E-2</v>
      </c>
      <c r="AA47" s="20">
        <f t="shared" si="13"/>
        <v>-3.9420582332494347E-2</v>
      </c>
      <c r="AB47" s="15">
        <f t="shared" si="16"/>
        <v>14.462183000000001</v>
      </c>
      <c r="AC47" s="16">
        <f t="shared" si="17"/>
        <v>15.462183000000001</v>
      </c>
      <c r="AD47" s="16">
        <f t="shared" si="18"/>
        <v>16.672183</v>
      </c>
      <c r="AE47" s="16">
        <f t="shared" si="19"/>
        <v>16.812183000000001</v>
      </c>
      <c r="AF47" s="16">
        <f t="shared" si="20"/>
        <v>17.052183000000003</v>
      </c>
      <c r="AG47" s="16">
        <f t="shared" si="21"/>
        <v>17.145516333333333</v>
      </c>
      <c r="AH47" s="16">
        <f t="shared" si="22"/>
        <v>17.342183000000002</v>
      </c>
      <c r="AI47" s="16">
        <f t="shared" si="23"/>
        <v>18.425516333333334</v>
      </c>
      <c r="AJ47" s="16">
        <f t="shared" si="24"/>
        <v>18.455516333333332</v>
      </c>
      <c r="AK47" s="16">
        <f t="shared" si="25"/>
        <v>19.395516333333333</v>
      </c>
      <c r="AL47" s="16">
        <f t="shared" si="26"/>
        <v>20.308849666666667</v>
      </c>
      <c r="AM47" s="16">
        <f t="shared" si="27"/>
        <v>20.308849666666667</v>
      </c>
      <c r="AN47" s="17">
        <f t="shared" si="28"/>
        <v>21.128849666666667</v>
      </c>
      <c r="AO47" s="21">
        <f t="shared" si="29"/>
        <v>2.0983692434259904E-3</v>
      </c>
      <c r="AP47" s="22">
        <f t="shared" si="30"/>
        <v>5.8430947298968583E-3</v>
      </c>
      <c r="AQ47" s="22">
        <f t="shared" si="31"/>
        <v>9.6176367545868224E-3</v>
      </c>
      <c r="AR47" s="22">
        <f t="shared" si="32"/>
        <v>1.0132354614507788E-2</v>
      </c>
      <c r="AS47" s="22">
        <f t="shared" si="33"/>
        <v>1.0576182533344802E-2</v>
      </c>
      <c r="AT47" s="22">
        <f t="shared" si="34"/>
        <v>1.0907438599739638E-2</v>
      </c>
      <c r="AU47" s="22">
        <f t="shared" si="35"/>
        <v>1.1552582509364528E-2</v>
      </c>
      <c r="AV47" s="22">
        <f t="shared" si="36"/>
        <v>1.4491516103872559E-2</v>
      </c>
      <c r="AW47" s="22">
        <f t="shared" si="37"/>
        <v>1.4467959706139455E-2</v>
      </c>
      <c r="AX47" s="22">
        <f t="shared" si="38"/>
        <v>1.6344688185580436E-2</v>
      </c>
      <c r="AY47" s="22">
        <f t="shared" si="39"/>
        <v>1.8399876874693799E-2</v>
      </c>
      <c r="AZ47" s="22">
        <f t="shared" si="40"/>
        <v>1.8399876874693799E-2</v>
      </c>
      <c r="BA47" s="23">
        <f t="shared" si="41"/>
        <v>2.0052219596305765E-2</v>
      </c>
    </row>
    <row r="48" spans="1:53" x14ac:dyDescent="0.3">
      <c r="A48" s="9">
        <v>45200</v>
      </c>
      <c r="B48" s="15">
        <f>VLOOKUP($A48,'Monthly Rate'!$A$2:$N$156,2)+VLOOKUP('PNW Barge Rate'!$A48,'Monthly Tax Charge'!$A$2:$D$436,4)</f>
        <v>15.595375000000001</v>
      </c>
      <c r="C48" s="16">
        <f>VLOOKUP($A48,'Monthly Rate'!$A$2:$N$156,3)+VLOOKUP('PNW Barge Rate'!$A48,'Monthly Tax Charge'!$A$2:$D$436,4)</f>
        <v>16.655374999999999</v>
      </c>
      <c r="D48" s="16">
        <f>VLOOKUP($A48,'Monthly Rate'!$A$2:$N$156,4)+VLOOKUP('PNW Barge Rate'!$A48,'Monthly Tax Charge'!$A$2:$D$436,4)</f>
        <v>17.935375000000001</v>
      </c>
      <c r="E48" s="16">
        <f>VLOOKUP($A48,'Monthly Rate'!$A$2:$N$156,5)+VLOOKUP('PNW Barge Rate'!$A48,'Monthly Tax Charge'!$A$2:$D$436,4)</f>
        <v>18.085374999999999</v>
      </c>
      <c r="F48" s="16">
        <f>VLOOKUP($A48,'Monthly Rate'!$A$2:$N$156,6)+VLOOKUP('PNW Barge Rate'!$A48,'Monthly Tax Charge'!$A$2:$D$436,4)</f>
        <v>18.335374999999999</v>
      </c>
      <c r="G48" s="16">
        <f>VLOOKUP($A48,'Monthly Rate'!$A$2:$N$156,7)+VLOOKUP('PNW Barge Rate'!$A48,'Monthly Tax Charge'!$A$2:$D$436,4)</f>
        <v>18.435375000000001</v>
      </c>
      <c r="H48" s="16">
        <f>VLOOKUP($A48,'Monthly Rate'!$A$2:$N$156,8)+VLOOKUP('PNW Barge Rate'!$A48,'Monthly Tax Charge'!$A$2:$D$436,4)</f>
        <v>18.645375000000001</v>
      </c>
      <c r="I48" s="16">
        <f>VLOOKUP($A48,'Monthly Rate'!$A$2:$N$156,9)+VLOOKUP('PNW Barge Rate'!$A48,'Monthly Tax Charge'!$A$2:$D$436,4)</f>
        <v>19.795375</v>
      </c>
      <c r="J48" s="16">
        <f>VLOOKUP($A48,'Monthly Rate'!$A$2:$N$156,10)+VLOOKUP('PNW Barge Rate'!$A48,'Monthly Tax Charge'!$A$2:$D$436,4)</f>
        <v>19.825375000000001</v>
      </c>
      <c r="K48" s="16">
        <f>VLOOKUP($A48,'Monthly Rate'!$A$2:$N$156,11)+VLOOKUP('PNW Barge Rate'!$A48,'Monthly Tax Charge'!$A$2:$D$436,4)</f>
        <v>20.815375</v>
      </c>
      <c r="L48" s="16">
        <f>VLOOKUP($A48,'Monthly Rate'!$A$2:$N$156,12)+VLOOKUP('PNW Barge Rate'!$A48,'Monthly Tax Charge'!$A$2:$D$436,4)</f>
        <v>21.785374999999998</v>
      </c>
      <c r="M48" s="16">
        <f>VLOOKUP($A48,'Monthly Rate'!$A$2:$N$156,13)+VLOOKUP('PNW Barge Rate'!$A48,'Monthly Tax Charge'!$A$2:$D$436,4)</f>
        <v>21.785374999999998</v>
      </c>
      <c r="N48" s="17">
        <f>VLOOKUP($A48,'Monthly Rate'!$A$2:$N$156,14)+VLOOKUP('PNW Barge Rate'!$A48,'Monthly Tax Charge'!$A$2:$D$436,4)</f>
        <v>22.655374999999999</v>
      </c>
      <c r="O48" s="18">
        <f t="shared" si="1"/>
        <v>6.085213049629945E-2</v>
      </c>
      <c r="P48" s="19">
        <f t="shared" si="2"/>
        <v>6.0797857434016001E-2</v>
      </c>
      <c r="Q48" s="19">
        <f t="shared" si="3"/>
        <v>6.0587021311824252E-2</v>
      </c>
      <c r="R48" s="19">
        <f t="shared" si="4"/>
        <v>6.06760386609424E-2</v>
      </c>
      <c r="S48" s="19">
        <f t="shared" si="5"/>
        <v>6.0412184514308187E-2</v>
      </c>
      <c r="T48" s="19">
        <f t="shared" si="6"/>
        <v>6.0674710024855028E-2</v>
      </c>
      <c r="U48" s="19">
        <f t="shared" si="7"/>
        <v>6.0553274026210469E-2</v>
      </c>
      <c r="V48" s="19">
        <f t="shared" si="8"/>
        <v>6.0799912115236054E-2</v>
      </c>
      <c r="W48" s="19">
        <f t="shared" si="9"/>
        <v>6.0702324138078412E-2</v>
      </c>
      <c r="X48" s="19">
        <f t="shared" si="10"/>
        <v>6.0342675795179046E-2</v>
      </c>
      <c r="Y48" s="19">
        <f t="shared" si="11"/>
        <v>6.0590385963545712E-2</v>
      </c>
      <c r="Z48" s="19">
        <f t="shared" si="12"/>
        <v>6.0590385963545712E-2</v>
      </c>
      <c r="AA48" s="20">
        <f t="shared" si="13"/>
        <v>6.060517396352183E-2</v>
      </c>
      <c r="AB48" s="15">
        <f t="shared" si="16"/>
        <v>14.479226333333335</v>
      </c>
      <c r="AC48" s="16">
        <f t="shared" si="17"/>
        <v>15.479226333333335</v>
      </c>
      <c r="AD48" s="16">
        <f t="shared" si="18"/>
        <v>16.689226333333334</v>
      </c>
      <c r="AE48" s="16">
        <f t="shared" si="19"/>
        <v>16.829226333333335</v>
      </c>
      <c r="AF48" s="16">
        <f t="shared" si="20"/>
        <v>17.069226333333336</v>
      </c>
      <c r="AG48" s="16">
        <f t="shared" si="21"/>
        <v>17.162559666666667</v>
      </c>
      <c r="AH48" s="16">
        <f t="shared" si="22"/>
        <v>17.359226333333332</v>
      </c>
      <c r="AI48" s="16">
        <f t="shared" si="23"/>
        <v>18.442559666666668</v>
      </c>
      <c r="AJ48" s="16">
        <f t="shared" si="24"/>
        <v>18.472559666666669</v>
      </c>
      <c r="AK48" s="16">
        <f t="shared" si="25"/>
        <v>19.412559666666667</v>
      </c>
      <c r="AL48" s="16">
        <f t="shared" si="26"/>
        <v>20.325892999999997</v>
      </c>
      <c r="AM48" s="16">
        <f t="shared" si="27"/>
        <v>20.325892999999997</v>
      </c>
      <c r="AN48" s="17">
        <f t="shared" si="28"/>
        <v>21.145893000000001</v>
      </c>
      <c r="AO48" s="21">
        <f t="shared" si="29"/>
        <v>7.7086208956974822E-2</v>
      </c>
      <c r="AP48" s="22">
        <f t="shared" si="30"/>
        <v>7.5982393521433211E-2</v>
      </c>
      <c r="AQ48" s="22">
        <f t="shared" si="31"/>
        <v>7.4667851090121529E-2</v>
      </c>
      <c r="AR48" s="22">
        <f t="shared" si="32"/>
        <v>7.4640903971838313E-2</v>
      </c>
      <c r="AS48" s="22">
        <f t="shared" si="33"/>
        <v>7.4177273295280344E-2</v>
      </c>
      <c r="AT48" s="22">
        <f t="shared" si="34"/>
        <v>7.4162325320587863E-2</v>
      </c>
      <c r="AU48" s="22">
        <f t="shared" si="35"/>
        <v>7.4090206669924941E-2</v>
      </c>
      <c r="AV48" s="22">
        <f t="shared" si="36"/>
        <v>7.3352905333332385E-2</v>
      </c>
      <c r="AW48" s="22">
        <f t="shared" si="37"/>
        <v>7.3233777979045289E-2</v>
      </c>
      <c r="AX48" s="22">
        <f t="shared" si="38"/>
        <v>7.2263285080437223E-2</v>
      </c>
      <c r="AY48" s="22">
        <f t="shared" si="39"/>
        <v>7.1804077685541312E-2</v>
      </c>
      <c r="AZ48" s="22">
        <f t="shared" si="40"/>
        <v>7.1804077685541312E-2</v>
      </c>
      <c r="BA48" s="23">
        <f t="shared" si="41"/>
        <v>7.1384169020433319E-2</v>
      </c>
    </row>
    <row r="49" spans="1:53" x14ac:dyDescent="0.3">
      <c r="A49" s="9">
        <v>45231</v>
      </c>
      <c r="B49" s="15">
        <f>VLOOKUP($A49,'Monthly Rate'!$A$2:$N$156,2)+VLOOKUP('PNW Barge Rate'!$A49,'Monthly Tax Charge'!$A$2:$D$436,4)</f>
        <v>15.595375000000001</v>
      </c>
      <c r="C49" s="16">
        <f>VLOOKUP($A49,'Monthly Rate'!$A$2:$N$156,3)+VLOOKUP('PNW Barge Rate'!$A49,'Monthly Tax Charge'!$A$2:$D$436,4)</f>
        <v>16.655374999999999</v>
      </c>
      <c r="D49" s="16">
        <f>VLOOKUP($A49,'Monthly Rate'!$A$2:$N$156,4)+VLOOKUP('PNW Barge Rate'!$A49,'Monthly Tax Charge'!$A$2:$D$436,4)</f>
        <v>17.935375000000001</v>
      </c>
      <c r="E49" s="16">
        <f>VLOOKUP($A49,'Monthly Rate'!$A$2:$N$156,5)+VLOOKUP('PNW Barge Rate'!$A49,'Monthly Tax Charge'!$A$2:$D$436,4)</f>
        <v>18.085374999999999</v>
      </c>
      <c r="F49" s="16">
        <f>VLOOKUP($A49,'Monthly Rate'!$A$2:$N$156,6)+VLOOKUP('PNW Barge Rate'!$A49,'Monthly Tax Charge'!$A$2:$D$436,4)</f>
        <v>18.335374999999999</v>
      </c>
      <c r="G49" s="16">
        <f>VLOOKUP($A49,'Monthly Rate'!$A$2:$N$156,7)+VLOOKUP('PNW Barge Rate'!$A49,'Monthly Tax Charge'!$A$2:$D$436,4)</f>
        <v>18.435375000000001</v>
      </c>
      <c r="H49" s="16">
        <f>VLOOKUP($A49,'Monthly Rate'!$A$2:$N$156,8)+VLOOKUP('PNW Barge Rate'!$A49,'Monthly Tax Charge'!$A$2:$D$436,4)</f>
        <v>18.645375000000001</v>
      </c>
      <c r="I49" s="16">
        <f>VLOOKUP($A49,'Monthly Rate'!$A$2:$N$156,9)+VLOOKUP('PNW Barge Rate'!$A49,'Monthly Tax Charge'!$A$2:$D$436,4)</f>
        <v>19.795375</v>
      </c>
      <c r="J49" s="16">
        <f>VLOOKUP($A49,'Monthly Rate'!$A$2:$N$156,10)+VLOOKUP('PNW Barge Rate'!$A49,'Monthly Tax Charge'!$A$2:$D$436,4)</f>
        <v>19.825375000000001</v>
      </c>
      <c r="K49" s="16">
        <f>VLOOKUP($A49,'Monthly Rate'!$A$2:$N$156,11)+VLOOKUP('PNW Barge Rate'!$A49,'Monthly Tax Charge'!$A$2:$D$436,4)</f>
        <v>20.815375</v>
      </c>
      <c r="L49" s="16">
        <f>VLOOKUP($A49,'Monthly Rate'!$A$2:$N$156,12)+VLOOKUP('PNW Barge Rate'!$A49,'Monthly Tax Charge'!$A$2:$D$436,4)</f>
        <v>21.785374999999998</v>
      </c>
      <c r="M49" s="16">
        <f>VLOOKUP($A49,'Monthly Rate'!$A$2:$N$156,13)+VLOOKUP('PNW Barge Rate'!$A49,'Monthly Tax Charge'!$A$2:$D$436,4)</f>
        <v>21.785374999999998</v>
      </c>
      <c r="N49" s="17">
        <f>VLOOKUP($A49,'Monthly Rate'!$A$2:$N$156,14)+VLOOKUP('PNW Barge Rate'!$A49,'Monthly Tax Charge'!$A$2:$D$436,4)</f>
        <v>22.655374999999999</v>
      </c>
      <c r="O49" s="18">
        <f t="shared" si="1"/>
        <v>5.5104635177337213E-2</v>
      </c>
      <c r="P49" s="19">
        <f t="shared" si="2"/>
        <v>5.5414843785644319E-2</v>
      </c>
      <c r="Q49" s="19">
        <f t="shared" si="3"/>
        <v>5.5588350927085584E-2</v>
      </c>
      <c r="R49" s="19">
        <f t="shared" si="4"/>
        <v>5.5717803171815961E-2</v>
      </c>
      <c r="S49" s="19">
        <f t="shared" si="5"/>
        <v>5.5523669497457684E-2</v>
      </c>
      <c r="T49" s="19">
        <f t="shared" si="6"/>
        <v>5.5810188260843718E-2</v>
      </c>
      <c r="U49" s="19">
        <f t="shared" si="7"/>
        <v>5.5744390992974457E-2</v>
      </c>
      <c r="V49" s="19">
        <f t="shared" si="8"/>
        <v>5.6267101651576557E-2</v>
      </c>
      <c r="W49" s="19">
        <f t="shared" si="9"/>
        <v>5.6177174431885968E-2</v>
      </c>
      <c r="X49" s="19">
        <f t="shared" si="10"/>
        <v>5.6034788908460698E-2</v>
      </c>
      <c r="Y49" s="19">
        <f t="shared" si="11"/>
        <v>5.6471644275122967E-2</v>
      </c>
      <c r="Z49" s="19">
        <f t="shared" si="12"/>
        <v>5.6471644275122967E-2</v>
      </c>
      <c r="AA49" s="20">
        <f t="shared" si="13"/>
        <v>5.6643897078851202E-2</v>
      </c>
      <c r="AB49" s="15">
        <f t="shared" si="16"/>
        <v>14.505919666666665</v>
      </c>
      <c r="AC49" s="16">
        <f t="shared" si="17"/>
        <v>15.505919666666669</v>
      </c>
      <c r="AD49" s="16">
        <f t="shared" si="18"/>
        <v>16.715919666666665</v>
      </c>
      <c r="AE49" s="16">
        <f t="shared" si="19"/>
        <v>16.855919666666669</v>
      </c>
      <c r="AF49" s="16">
        <f t="shared" si="20"/>
        <v>17.095919666666667</v>
      </c>
      <c r="AG49" s="16">
        <f t="shared" si="21"/>
        <v>17.189252999999997</v>
      </c>
      <c r="AH49" s="16">
        <f t="shared" si="22"/>
        <v>17.385919666666666</v>
      </c>
      <c r="AI49" s="16">
        <f t="shared" si="23"/>
        <v>18.469252999999998</v>
      </c>
      <c r="AJ49" s="16">
        <f t="shared" si="24"/>
        <v>18.499253</v>
      </c>
      <c r="AK49" s="16">
        <f t="shared" si="25"/>
        <v>19.439252999999997</v>
      </c>
      <c r="AL49" s="16">
        <f t="shared" si="26"/>
        <v>20.352586333333335</v>
      </c>
      <c r="AM49" s="16">
        <f t="shared" si="27"/>
        <v>20.352586333333335</v>
      </c>
      <c r="AN49" s="17">
        <f t="shared" si="28"/>
        <v>21.172586333333332</v>
      </c>
      <c r="AO49" s="21">
        <f t="shared" si="29"/>
        <v>7.5104189073706751E-2</v>
      </c>
      <c r="AP49" s="22">
        <f t="shared" si="30"/>
        <v>7.4130097281771334E-2</v>
      </c>
      <c r="AQ49" s="22">
        <f t="shared" si="31"/>
        <v>7.2951734493260423E-2</v>
      </c>
      <c r="AR49" s="22">
        <f t="shared" si="32"/>
        <v>7.293908357694856E-2</v>
      </c>
      <c r="AS49" s="22">
        <f t="shared" si="33"/>
        <v>7.25000677062142E-2</v>
      </c>
      <c r="AT49" s="22">
        <f t="shared" si="34"/>
        <v>7.2494249750120199E-2</v>
      </c>
      <c r="AU49" s="22">
        <f t="shared" si="35"/>
        <v>7.2441110823032284E-2</v>
      </c>
      <c r="AV49" s="22">
        <f t="shared" si="36"/>
        <v>7.1801604537010899E-2</v>
      </c>
      <c r="AW49" s="22">
        <f t="shared" si="37"/>
        <v>7.1685164800978862E-2</v>
      </c>
      <c r="AX49" s="22">
        <f t="shared" si="38"/>
        <v>7.0790888929734175E-2</v>
      </c>
      <c r="AY49" s="22">
        <f t="shared" si="39"/>
        <v>7.0398358380627579E-2</v>
      </c>
      <c r="AZ49" s="22">
        <f t="shared" si="40"/>
        <v>7.0398358380627579E-2</v>
      </c>
      <c r="BA49" s="23">
        <f t="shared" si="41"/>
        <v>7.0033421676605423E-2</v>
      </c>
    </row>
    <row r="50" spans="1:53" x14ac:dyDescent="0.3">
      <c r="A50" s="9">
        <v>45261</v>
      </c>
      <c r="B50" s="15">
        <f>VLOOKUP($A50,'Monthly Rate'!$A$2:$N$156,2)+VLOOKUP('PNW Barge Rate'!$A50,'Monthly Tax Charge'!$A$2:$D$436,4)</f>
        <v>14.730881</v>
      </c>
      <c r="C50" s="16">
        <f>VLOOKUP($A50,'Monthly Rate'!$A$2:$N$156,3)+VLOOKUP('PNW Barge Rate'!$A50,'Monthly Tax Charge'!$A$2:$D$436,4)</f>
        <v>15.790880999999999</v>
      </c>
      <c r="D50" s="16">
        <f>VLOOKUP($A50,'Monthly Rate'!$A$2:$N$156,4)+VLOOKUP('PNW Barge Rate'!$A50,'Monthly Tax Charge'!$A$2:$D$436,4)</f>
        <v>17.070881</v>
      </c>
      <c r="E50" s="16">
        <f>VLOOKUP($A50,'Monthly Rate'!$A$2:$N$156,5)+VLOOKUP('PNW Barge Rate'!$A50,'Monthly Tax Charge'!$A$2:$D$436,4)</f>
        <v>17.220880999999999</v>
      </c>
      <c r="F50" s="16">
        <f>VLOOKUP($A50,'Monthly Rate'!$A$2:$N$156,6)+VLOOKUP('PNW Barge Rate'!$A50,'Monthly Tax Charge'!$A$2:$D$436,4)</f>
        <v>17.470880999999999</v>
      </c>
      <c r="G50" s="16">
        <f>VLOOKUP($A50,'Monthly Rate'!$A$2:$N$156,7)+VLOOKUP('PNW Barge Rate'!$A50,'Monthly Tax Charge'!$A$2:$D$436,4)</f>
        <v>17.570881</v>
      </c>
      <c r="H50" s="16">
        <f>VLOOKUP($A50,'Monthly Rate'!$A$2:$N$156,8)+VLOOKUP('PNW Barge Rate'!$A50,'Monthly Tax Charge'!$A$2:$D$436,4)</f>
        <v>17.780881000000001</v>
      </c>
      <c r="I50" s="16">
        <f>VLOOKUP($A50,'Monthly Rate'!$A$2:$N$156,9)+VLOOKUP('PNW Barge Rate'!$A50,'Monthly Tax Charge'!$A$2:$D$436,4)</f>
        <v>18.930880999999999</v>
      </c>
      <c r="J50" s="16">
        <f>VLOOKUP($A50,'Monthly Rate'!$A$2:$N$156,10)+VLOOKUP('PNW Barge Rate'!$A50,'Monthly Tax Charge'!$A$2:$D$436,4)</f>
        <v>18.960881000000001</v>
      </c>
      <c r="K50" s="16">
        <f>VLOOKUP($A50,'Monthly Rate'!$A$2:$N$156,11)+VLOOKUP('PNW Barge Rate'!$A50,'Monthly Tax Charge'!$A$2:$D$436,4)</f>
        <v>19.950880999999999</v>
      </c>
      <c r="L50" s="16">
        <f>VLOOKUP($A50,'Monthly Rate'!$A$2:$N$156,12)+VLOOKUP('PNW Barge Rate'!$A50,'Monthly Tax Charge'!$A$2:$D$436,4)</f>
        <v>20.920880999999998</v>
      </c>
      <c r="M50" s="16">
        <f>VLOOKUP($A50,'Monthly Rate'!$A$2:$N$156,13)+VLOOKUP('PNW Barge Rate'!$A50,'Monthly Tax Charge'!$A$2:$D$436,4)</f>
        <v>20.920880999999998</v>
      </c>
      <c r="N50" s="17">
        <f>VLOOKUP($A50,'Monthly Rate'!$A$2:$N$156,14)+VLOOKUP('PNW Barge Rate'!$A50,'Monthly Tax Charge'!$A$2:$D$436,4)</f>
        <v>21.790880999999999</v>
      </c>
      <c r="O50" s="18">
        <f t="shared" si="1"/>
        <v>-4.834401088221052E-2</v>
      </c>
      <c r="P50" s="19">
        <f t="shared" si="2"/>
        <v>-4.1769422413989843E-2</v>
      </c>
      <c r="Q50" s="19">
        <f t="shared" si="3"/>
        <v>-3.4955041514577734E-2</v>
      </c>
      <c r="R50" s="19">
        <f t="shared" si="4"/>
        <v>-3.4119687200912296E-2</v>
      </c>
      <c r="S50" s="19">
        <f t="shared" si="5"/>
        <v>-3.3113072803190979E-2</v>
      </c>
      <c r="T50" s="19">
        <f t="shared" si="6"/>
        <v>-3.2398274197861454E-2</v>
      </c>
      <c r="U50" s="19">
        <f t="shared" si="7"/>
        <v>-3.1500650790600493E-2</v>
      </c>
      <c r="V50" s="19">
        <f t="shared" si="8"/>
        <v>-2.6149573583450603E-2</v>
      </c>
      <c r="W50" s="19">
        <f t="shared" si="9"/>
        <v>-2.6109279843330113E-2</v>
      </c>
      <c r="X50" s="19">
        <f t="shared" si="10"/>
        <v>-2.2456873387737608E-2</v>
      </c>
      <c r="Y50" s="19">
        <f t="shared" si="11"/>
        <v>-1.8683949234887254E-2</v>
      </c>
      <c r="Z50" s="19">
        <f t="shared" si="12"/>
        <v>-1.8683949234887254E-2</v>
      </c>
      <c r="AA50" s="20">
        <f t="shared" si="13"/>
        <v>-1.5733489653288468E-2</v>
      </c>
      <c r="AB50" s="15">
        <f t="shared" si="16"/>
        <v>14.466913</v>
      </c>
      <c r="AC50" s="16">
        <f t="shared" si="17"/>
        <v>15.466913</v>
      </c>
      <c r="AD50" s="16">
        <f t="shared" si="18"/>
        <v>16.676912999999999</v>
      </c>
      <c r="AE50" s="16">
        <f t="shared" si="19"/>
        <v>16.816913</v>
      </c>
      <c r="AF50" s="16">
        <f t="shared" si="20"/>
        <v>17.056912999999998</v>
      </c>
      <c r="AG50" s="16">
        <f t="shared" si="21"/>
        <v>17.150246333333332</v>
      </c>
      <c r="AH50" s="16">
        <f t="shared" si="22"/>
        <v>17.346913000000001</v>
      </c>
      <c r="AI50" s="16">
        <f t="shared" si="23"/>
        <v>18.430246333333333</v>
      </c>
      <c r="AJ50" s="16">
        <f t="shared" si="24"/>
        <v>18.460246333333334</v>
      </c>
      <c r="AK50" s="16">
        <f t="shared" si="25"/>
        <v>19.400246333333332</v>
      </c>
      <c r="AL50" s="16">
        <f t="shared" si="26"/>
        <v>20.313579666666666</v>
      </c>
      <c r="AM50" s="16">
        <f t="shared" si="27"/>
        <v>20.313579666666666</v>
      </c>
      <c r="AN50" s="17">
        <f t="shared" si="28"/>
        <v>21.133579666666666</v>
      </c>
      <c r="AO50" s="21">
        <f t="shared" si="29"/>
        <v>1.8246325252664564E-2</v>
      </c>
      <c r="AP50" s="22">
        <f t="shared" si="30"/>
        <v>2.0945873297405715E-2</v>
      </c>
      <c r="AQ50" s="22">
        <f t="shared" si="31"/>
        <v>2.3623556709805982E-2</v>
      </c>
      <c r="AR50" s="22">
        <f t="shared" si="32"/>
        <v>2.4021531181138922E-2</v>
      </c>
      <c r="AS50" s="22">
        <f t="shared" si="33"/>
        <v>2.4269807789955911E-2</v>
      </c>
      <c r="AT50" s="22">
        <f t="shared" si="34"/>
        <v>2.4526450436406888E-2</v>
      </c>
      <c r="AU50" s="22">
        <f t="shared" si="35"/>
        <v>2.5017015995872027E-2</v>
      </c>
      <c r="AV50" s="22">
        <f t="shared" si="36"/>
        <v>2.716375340904742E-2</v>
      </c>
      <c r="AW50" s="22">
        <f t="shared" si="37"/>
        <v>2.7119609220093599E-2</v>
      </c>
      <c r="AX50" s="22">
        <f t="shared" si="38"/>
        <v>2.8382869846377723E-2</v>
      </c>
      <c r="AY50" s="22">
        <f t="shared" si="39"/>
        <v>2.9896322720996071E-2</v>
      </c>
      <c r="AZ50" s="22">
        <f t="shared" si="40"/>
        <v>2.9896322720996071E-2</v>
      </c>
      <c r="BA50" s="23">
        <f t="shared" si="41"/>
        <v>3.1102224218553687E-2</v>
      </c>
    </row>
    <row r="51" spans="1:53" x14ac:dyDescent="0.3">
      <c r="A51" s="9">
        <v>45292</v>
      </c>
      <c r="B51" s="15">
        <f>VLOOKUP($A51,'Monthly Rate'!$A$2:$N$156,2)+VLOOKUP('PNW Barge Rate'!$A51,'Monthly Tax Charge'!$A$2:$D$436,4)</f>
        <v>14.295852</v>
      </c>
      <c r="C51" s="16">
        <f>VLOOKUP($A51,'Monthly Rate'!$A$2:$N$156,3)+VLOOKUP('PNW Barge Rate'!$A51,'Monthly Tax Charge'!$A$2:$D$436,4)</f>
        <v>15.355852000000001</v>
      </c>
      <c r="D51" s="16">
        <f>VLOOKUP($A51,'Monthly Rate'!$A$2:$N$156,4)+VLOOKUP('PNW Barge Rate'!$A51,'Monthly Tax Charge'!$A$2:$D$436,4)</f>
        <v>16.635852</v>
      </c>
      <c r="E51" s="16">
        <f>VLOOKUP($A51,'Monthly Rate'!$A$2:$N$156,5)+VLOOKUP('PNW Barge Rate'!$A51,'Monthly Tax Charge'!$A$2:$D$436,4)</f>
        <v>16.785851999999998</v>
      </c>
      <c r="F51" s="16">
        <f>VLOOKUP($A51,'Monthly Rate'!$A$2:$N$156,6)+VLOOKUP('PNW Barge Rate'!$A51,'Monthly Tax Charge'!$A$2:$D$436,4)</f>
        <v>17.035851999999998</v>
      </c>
      <c r="G51" s="16">
        <f>VLOOKUP($A51,'Monthly Rate'!$A$2:$N$156,7)+VLOOKUP('PNW Barge Rate'!$A51,'Monthly Tax Charge'!$A$2:$D$436,4)</f>
        <v>17.135852</v>
      </c>
      <c r="H51" s="16">
        <f>VLOOKUP($A51,'Monthly Rate'!$A$2:$N$156,8)+VLOOKUP('PNW Barge Rate'!$A51,'Monthly Tax Charge'!$A$2:$D$436,4)</f>
        <v>17.345852000000001</v>
      </c>
      <c r="I51" s="16">
        <f>VLOOKUP($A51,'Monthly Rate'!$A$2:$N$156,9)+VLOOKUP('PNW Barge Rate'!$A51,'Monthly Tax Charge'!$A$2:$D$436,4)</f>
        <v>18.495851999999999</v>
      </c>
      <c r="J51" s="16">
        <f>VLOOKUP($A51,'Monthly Rate'!$A$2:$N$156,10)+VLOOKUP('PNW Barge Rate'!$A51,'Monthly Tax Charge'!$A$2:$D$436,4)</f>
        <v>18.525852</v>
      </c>
      <c r="K51" s="16">
        <f>VLOOKUP($A51,'Monthly Rate'!$A$2:$N$156,11)+VLOOKUP('PNW Barge Rate'!$A51,'Monthly Tax Charge'!$A$2:$D$436,4)</f>
        <v>19.515851999999999</v>
      </c>
      <c r="L51" s="16">
        <f>VLOOKUP($A51,'Monthly Rate'!$A$2:$N$156,12)+VLOOKUP('PNW Barge Rate'!$A51,'Monthly Tax Charge'!$A$2:$D$436,4)</f>
        <v>20.485851999999998</v>
      </c>
      <c r="M51" s="16">
        <f>VLOOKUP($A51,'Monthly Rate'!$A$2:$N$156,13)+VLOOKUP('PNW Barge Rate'!$A51,'Monthly Tax Charge'!$A$2:$D$436,4)</f>
        <v>20.485851999999998</v>
      </c>
      <c r="N51" s="17">
        <f>VLOOKUP($A51,'Monthly Rate'!$A$2:$N$156,14)+VLOOKUP('PNW Barge Rate'!$A51,'Monthly Tax Charge'!$A$2:$D$436,4)</f>
        <v>21.355851999999999</v>
      </c>
      <c r="O51" s="18">
        <f t="shared" si="1"/>
        <v>-6.6352913762078303E-2</v>
      </c>
      <c r="P51" s="19">
        <f t="shared" si="2"/>
        <v>-5.8606826441436333E-2</v>
      </c>
      <c r="Q51" s="19">
        <f t="shared" si="3"/>
        <v>-5.0564618310283249E-2</v>
      </c>
      <c r="R51" s="19">
        <f t="shared" si="4"/>
        <v>-4.9597615468877865E-2</v>
      </c>
      <c r="S51" s="19">
        <f t="shared" si="5"/>
        <v>-4.8374085854988036E-2</v>
      </c>
      <c r="T51" s="19">
        <f t="shared" si="6"/>
        <v>-4.7576298073398582E-2</v>
      </c>
      <c r="U51" s="19">
        <f t="shared" si="7"/>
        <v>-4.6503549916371734E-2</v>
      </c>
      <c r="V51" s="19">
        <f t="shared" si="8"/>
        <v>-4.0265232629354331E-2</v>
      </c>
      <c r="W51" s="19">
        <f t="shared" si="9"/>
        <v>-4.0202650141538232E-2</v>
      </c>
      <c r="X51" s="19">
        <f t="shared" si="10"/>
        <v>-3.5865568920449342E-2</v>
      </c>
      <c r="Y51" s="19">
        <f t="shared" si="11"/>
        <v>-3.1485917747947956E-2</v>
      </c>
      <c r="Z51" s="19">
        <f t="shared" si="12"/>
        <v>-3.1485917747947956E-2</v>
      </c>
      <c r="AA51" s="20">
        <f t="shared" si="13"/>
        <v>-2.803520706985041E-2</v>
      </c>
      <c r="AB51" s="15">
        <f t="shared" si="16"/>
        <v>14.282667333333334</v>
      </c>
      <c r="AC51" s="16">
        <f t="shared" si="17"/>
        <v>15.282667333333334</v>
      </c>
      <c r="AD51" s="16">
        <f t="shared" si="18"/>
        <v>16.492667333333333</v>
      </c>
      <c r="AE51" s="16">
        <f t="shared" si="19"/>
        <v>16.632667333333334</v>
      </c>
      <c r="AF51" s="16">
        <f t="shared" si="20"/>
        <v>16.872667333333332</v>
      </c>
      <c r="AG51" s="16">
        <f t="shared" si="21"/>
        <v>16.96600066666667</v>
      </c>
      <c r="AH51" s="16">
        <f t="shared" si="22"/>
        <v>17.162667333333335</v>
      </c>
      <c r="AI51" s="16">
        <f t="shared" si="23"/>
        <v>18.246000666666664</v>
      </c>
      <c r="AJ51" s="16">
        <f t="shared" si="24"/>
        <v>18.276000666666665</v>
      </c>
      <c r="AK51" s="16">
        <f t="shared" si="25"/>
        <v>19.216000666666666</v>
      </c>
      <c r="AL51" s="16">
        <f t="shared" si="26"/>
        <v>20.129334</v>
      </c>
      <c r="AM51" s="16">
        <f t="shared" si="27"/>
        <v>20.129334</v>
      </c>
      <c r="AN51" s="17">
        <f t="shared" si="28"/>
        <v>20.949334</v>
      </c>
      <c r="AO51" s="21">
        <f t="shared" si="29"/>
        <v>9.2312355661294809E-4</v>
      </c>
      <c r="AP51" s="22">
        <f t="shared" si="30"/>
        <v>4.7887364862704285E-3</v>
      </c>
      <c r="AQ51" s="22">
        <f t="shared" si="31"/>
        <v>8.6817167758714842E-3</v>
      </c>
      <c r="AR51" s="22">
        <f t="shared" si="32"/>
        <v>9.2098677618392966E-3</v>
      </c>
      <c r="AS51" s="22">
        <f t="shared" si="33"/>
        <v>9.671539386323369E-3</v>
      </c>
      <c r="AT51" s="22">
        <f t="shared" si="34"/>
        <v>1.0011277063488588E-2</v>
      </c>
      <c r="AU51" s="22">
        <f t="shared" si="35"/>
        <v>1.0673438056501006E-2</v>
      </c>
      <c r="AV51" s="22">
        <f t="shared" si="36"/>
        <v>1.3693484829789826E-2</v>
      </c>
      <c r="AW51" s="22">
        <f t="shared" si="37"/>
        <v>1.367100701572177E-2</v>
      </c>
      <c r="AX51" s="22">
        <f t="shared" si="38"/>
        <v>1.5604252858581358E-2</v>
      </c>
      <c r="AY51" s="22">
        <f t="shared" si="39"/>
        <v>1.7711365910069166E-2</v>
      </c>
      <c r="AZ51" s="22">
        <f t="shared" si="40"/>
        <v>1.7711365910069166E-2</v>
      </c>
      <c r="BA51" s="23">
        <f t="shared" si="41"/>
        <v>1.940481735600752E-2</v>
      </c>
    </row>
    <row r="52" spans="1:53" x14ac:dyDescent="0.3">
      <c r="A52" s="9">
        <v>45323</v>
      </c>
      <c r="B52" s="15">
        <f>VLOOKUP($A52,'Monthly Rate'!$A$2:$N$156,2)+VLOOKUP('PNW Barge Rate'!$A52,'Monthly Tax Charge'!$A$2:$D$436,4)</f>
        <v>13.947225</v>
      </c>
      <c r="C52" s="16">
        <f>VLOOKUP($A52,'Monthly Rate'!$A$2:$N$156,3)+VLOOKUP('PNW Barge Rate'!$A52,'Monthly Tax Charge'!$A$2:$D$436,4)</f>
        <v>15.007225</v>
      </c>
      <c r="D52" s="16">
        <f>VLOOKUP($A52,'Monthly Rate'!$A$2:$N$156,4)+VLOOKUP('PNW Barge Rate'!$A52,'Monthly Tax Charge'!$A$2:$D$436,4)</f>
        <v>16.287224999999999</v>
      </c>
      <c r="E52" s="16">
        <f>VLOOKUP($A52,'Monthly Rate'!$A$2:$N$156,5)+VLOOKUP('PNW Barge Rate'!$A52,'Monthly Tax Charge'!$A$2:$D$436,4)</f>
        <v>16.437224999999998</v>
      </c>
      <c r="F52" s="16">
        <f>VLOOKUP($A52,'Monthly Rate'!$A$2:$N$156,6)+VLOOKUP('PNW Barge Rate'!$A52,'Monthly Tax Charge'!$A$2:$D$436,4)</f>
        <v>16.687224999999998</v>
      </c>
      <c r="G52" s="16">
        <f>VLOOKUP($A52,'Monthly Rate'!$A$2:$N$156,7)+VLOOKUP('PNW Barge Rate'!$A52,'Monthly Tax Charge'!$A$2:$D$436,4)</f>
        <v>16.787224999999999</v>
      </c>
      <c r="H52" s="16">
        <f>VLOOKUP($A52,'Monthly Rate'!$A$2:$N$156,8)+VLOOKUP('PNW Barge Rate'!$A52,'Monthly Tax Charge'!$A$2:$D$436,4)</f>
        <v>16.997225</v>
      </c>
      <c r="I52" s="16">
        <f>VLOOKUP($A52,'Monthly Rate'!$A$2:$N$156,9)+VLOOKUP('PNW Barge Rate'!$A52,'Monthly Tax Charge'!$A$2:$D$436,4)</f>
        <v>18.147224999999999</v>
      </c>
      <c r="J52" s="16">
        <f>VLOOKUP($A52,'Monthly Rate'!$A$2:$N$156,10)+VLOOKUP('PNW Barge Rate'!$A52,'Monthly Tax Charge'!$A$2:$D$436,4)</f>
        <v>18.177225</v>
      </c>
      <c r="K52" s="16">
        <f>VLOOKUP($A52,'Monthly Rate'!$A$2:$N$156,11)+VLOOKUP('PNW Barge Rate'!$A52,'Monthly Tax Charge'!$A$2:$D$436,4)</f>
        <v>19.167224999999998</v>
      </c>
      <c r="L52" s="16">
        <f>VLOOKUP($A52,'Monthly Rate'!$A$2:$N$156,12)+VLOOKUP('PNW Barge Rate'!$A52,'Monthly Tax Charge'!$A$2:$D$436,4)</f>
        <v>20.137224999999997</v>
      </c>
      <c r="M52" s="16">
        <f>VLOOKUP($A52,'Monthly Rate'!$A$2:$N$156,13)+VLOOKUP('PNW Barge Rate'!$A52,'Monthly Tax Charge'!$A$2:$D$436,4)</f>
        <v>20.137224999999997</v>
      </c>
      <c r="N52" s="17">
        <f>VLOOKUP($A52,'Monthly Rate'!$A$2:$N$156,14)+VLOOKUP('PNW Barge Rate'!$A52,'Monthly Tax Charge'!$A$2:$D$436,4)</f>
        <v>21.007224999999998</v>
      </c>
      <c r="O52" s="18">
        <f t="shared" si="1"/>
        <v>1.135370704063976E-2</v>
      </c>
      <c r="P52" s="19">
        <f t="shared" si="2"/>
        <v>1.4642696568440305E-2</v>
      </c>
      <c r="Q52" s="19">
        <f t="shared" si="3"/>
        <v>1.7910209897722851E-2</v>
      </c>
      <c r="R52" s="19">
        <f t="shared" si="4"/>
        <v>1.8374414908940873E-2</v>
      </c>
      <c r="S52" s="19">
        <f t="shared" si="5"/>
        <v>1.8715679780716865E-2</v>
      </c>
      <c r="T52" s="19">
        <f t="shared" si="6"/>
        <v>1.922055292292657E-2</v>
      </c>
      <c r="U52" s="19">
        <f t="shared" si="7"/>
        <v>1.9589818033490136E-2</v>
      </c>
      <c r="V52" s="19">
        <f t="shared" si="8"/>
        <v>2.2341435384056307E-2</v>
      </c>
      <c r="W52" s="19">
        <f t="shared" si="9"/>
        <v>2.2303740301957475E-2</v>
      </c>
      <c r="X52" s="19">
        <f t="shared" si="10"/>
        <v>2.3854673849465602E-2</v>
      </c>
      <c r="Y52" s="19">
        <f t="shared" si="11"/>
        <v>2.5805309554191913E-2</v>
      </c>
      <c r="Z52" s="19">
        <f t="shared" si="12"/>
        <v>2.5805309554191913E-2</v>
      </c>
      <c r="AA52" s="20">
        <f t="shared" si="13"/>
        <v>2.7215516377230076E-2</v>
      </c>
      <c r="AB52" s="15">
        <f t="shared" si="16"/>
        <v>13.655225</v>
      </c>
      <c r="AC52" s="16">
        <f t="shared" si="17"/>
        <v>14.655225</v>
      </c>
      <c r="AD52" s="16">
        <f t="shared" si="18"/>
        <v>15.865225000000001</v>
      </c>
      <c r="AE52" s="16">
        <f t="shared" si="19"/>
        <v>16.005224999999999</v>
      </c>
      <c r="AF52" s="16">
        <f t="shared" si="20"/>
        <v>16.245225000000001</v>
      </c>
      <c r="AG52" s="16">
        <f t="shared" si="21"/>
        <v>16.338558333333335</v>
      </c>
      <c r="AH52" s="16">
        <f t="shared" si="22"/>
        <v>16.535224999999997</v>
      </c>
      <c r="AI52" s="16">
        <f t="shared" si="23"/>
        <v>17.618558333333333</v>
      </c>
      <c r="AJ52" s="16">
        <f t="shared" si="24"/>
        <v>17.648558333333334</v>
      </c>
      <c r="AK52" s="16">
        <f t="shared" si="25"/>
        <v>18.588558333333332</v>
      </c>
      <c r="AL52" s="16">
        <f t="shared" si="26"/>
        <v>19.501891666666666</v>
      </c>
      <c r="AM52" s="16">
        <f t="shared" si="27"/>
        <v>19.501891666666666</v>
      </c>
      <c r="AN52" s="17">
        <f t="shared" si="28"/>
        <v>20.321891666666669</v>
      </c>
      <c r="AO52" s="21">
        <f t="shared" si="29"/>
        <v>2.1383756034777823E-2</v>
      </c>
      <c r="AP52" s="22">
        <f t="shared" si="30"/>
        <v>2.4018737344530638E-2</v>
      </c>
      <c r="AQ52" s="22">
        <f t="shared" si="31"/>
        <v>2.6599055481406619E-2</v>
      </c>
      <c r="AR52" s="22">
        <f t="shared" si="32"/>
        <v>2.6991185690922626E-2</v>
      </c>
      <c r="AS52" s="22">
        <f t="shared" si="33"/>
        <v>2.7207994964673965E-2</v>
      </c>
      <c r="AT52" s="22">
        <f t="shared" si="34"/>
        <v>2.7460603164191744E-2</v>
      </c>
      <c r="AU52" s="22">
        <f t="shared" si="35"/>
        <v>2.794035158275765E-2</v>
      </c>
      <c r="AV52" s="22">
        <f t="shared" si="36"/>
        <v>3.0006238686763442E-2</v>
      </c>
      <c r="AW52" s="22">
        <f t="shared" si="37"/>
        <v>2.9955232415112221E-2</v>
      </c>
      <c r="AX52" s="22">
        <f t="shared" si="38"/>
        <v>3.1130260684552047E-2</v>
      </c>
      <c r="AY52" s="22">
        <f t="shared" si="39"/>
        <v>3.2578036233237073E-2</v>
      </c>
      <c r="AZ52" s="22">
        <f t="shared" si="40"/>
        <v>3.2578036233237073E-2</v>
      </c>
      <c r="BA52" s="23">
        <f t="shared" si="41"/>
        <v>3.3723894634152485E-2</v>
      </c>
    </row>
    <row r="53" spans="1:53" x14ac:dyDescent="0.3">
      <c r="A53" s="9">
        <v>45352</v>
      </c>
      <c r="B53" s="15">
        <f>VLOOKUP($A53,'Monthly Rate'!$A$2:$N$156,2)+VLOOKUP('PNW Barge Rate'!$A53,'Monthly Tax Charge'!$A$2:$D$436,4)</f>
        <v>13.7715</v>
      </c>
      <c r="C53" s="16">
        <f>VLOOKUP($A53,'Monthly Rate'!$A$2:$N$156,3)+VLOOKUP('PNW Barge Rate'!$A53,'Monthly Tax Charge'!$A$2:$D$436,4)</f>
        <v>14.8315</v>
      </c>
      <c r="D53" s="16">
        <f>VLOOKUP($A53,'Monthly Rate'!$A$2:$N$156,4)+VLOOKUP('PNW Barge Rate'!$A53,'Monthly Tax Charge'!$A$2:$D$436,4)</f>
        <v>16.111499999999999</v>
      </c>
      <c r="E53" s="16">
        <f>VLOOKUP($A53,'Monthly Rate'!$A$2:$N$156,5)+VLOOKUP('PNW Barge Rate'!$A53,'Monthly Tax Charge'!$A$2:$D$436,4)</f>
        <v>16.261499999999998</v>
      </c>
      <c r="F53" s="16">
        <f>VLOOKUP($A53,'Monthly Rate'!$A$2:$N$156,6)+VLOOKUP('PNW Barge Rate'!$A53,'Monthly Tax Charge'!$A$2:$D$436,4)</f>
        <v>16.511499999999998</v>
      </c>
      <c r="G53" s="16">
        <f>VLOOKUP($A53,'Monthly Rate'!$A$2:$N$156,7)+VLOOKUP('PNW Barge Rate'!$A53,'Monthly Tax Charge'!$A$2:$D$436,4)</f>
        <v>16.611499999999999</v>
      </c>
      <c r="H53" s="16">
        <f>VLOOKUP($A53,'Monthly Rate'!$A$2:$N$156,8)+VLOOKUP('PNW Barge Rate'!$A53,'Monthly Tax Charge'!$A$2:$D$436,4)</f>
        <v>16.8215</v>
      </c>
      <c r="I53" s="16">
        <f>VLOOKUP($A53,'Monthly Rate'!$A$2:$N$156,9)+VLOOKUP('PNW Barge Rate'!$A53,'Monthly Tax Charge'!$A$2:$D$436,4)</f>
        <v>17.971499999999999</v>
      </c>
      <c r="J53" s="16">
        <f>VLOOKUP($A53,'Monthly Rate'!$A$2:$N$156,10)+VLOOKUP('PNW Barge Rate'!$A53,'Monthly Tax Charge'!$A$2:$D$436,4)</f>
        <v>18.0015</v>
      </c>
      <c r="K53" s="16">
        <f>VLOOKUP($A53,'Monthly Rate'!$A$2:$N$156,11)+VLOOKUP('PNW Barge Rate'!$A53,'Monthly Tax Charge'!$A$2:$D$436,4)</f>
        <v>18.991500000000002</v>
      </c>
      <c r="L53" s="16">
        <f>VLOOKUP($A53,'Monthly Rate'!$A$2:$N$156,12)+VLOOKUP('PNW Barge Rate'!$A53,'Monthly Tax Charge'!$A$2:$D$436,4)</f>
        <v>19.961500000000001</v>
      </c>
      <c r="M53" s="16">
        <f>VLOOKUP($A53,'Monthly Rate'!$A$2:$N$156,13)+VLOOKUP('PNW Barge Rate'!$A53,'Monthly Tax Charge'!$A$2:$D$436,4)</f>
        <v>19.961500000000001</v>
      </c>
      <c r="N53" s="17">
        <f>VLOOKUP($A53,'Monthly Rate'!$A$2:$N$156,14)+VLOOKUP('PNW Barge Rate'!$A53,'Monthly Tax Charge'!$A$2:$D$436,4)</f>
        <v>20.831499999999998</v>
      </c>
      <c r="O53" s="18">
        <f t="shared" si="1"/>
        <v>-1.3851619953602401E-2</v>
      </c>
      <c r="P53" s="19">
        <f t="shared" si="2"/>
        <v>-8.9166429501174038E-3</v>
      </c>
      <c r="Q53" s="19">
        <f t="shared" si="3"/>
        <v>-3.9219318133975056E-3</v>
      </c>
      <c r="R53" s="19">
        <f t="shared" si="4"/>
        <v>-3.2753420990839777E-3</v>
      </c>
      <c r="S53" s="19">
        <f t="shared" si="5"/>
        <v>-2.6238094412561752E-3</v>
      </c>
      <c r="T53" s="19">
        <f t="shared" si="6"/>
        <v>-2.0088390842212256E-3</v>
      </c>
      <c r="U53" s="19">
        <f t="shared" si="7"/>
        <v>-1.3913379432644035E-3</v>
      </c>
      <c r="V53" s="19">
        <f t="shared" si="8"/>
        <v>2.5976660336379798E-3</v>
      </c>
      <c r="W53" s="19">
        <f t="shared" si="9"/>
        <v>2.5933257242840568E-3</v>
      </c>
      <c r="X53" s="19">
        <f t="shared" si="10"/>
        <v>5.1105224642984393E-3</v>
      </c>
      <c r="Y53" s="19">
        <f t="shared" si="11"/>
        <v>7.9052510997636993E-3</v>
      </c>
      <c r="Z53" s="19">
        <f t="shared" si="12"/>
        <v>7.9052510997636993E-3</v>
      </c>
      <c r="AA53" s="20">
        <f t="shared" si="13"/>
        <v>1.0015206349478722E-2</v>
      </c>
      <c r="AB53" s="15">
        <f t="shared" si="16"/>
        <v>13.667169000000001</v>
      </c>
      <c r="AC53" s="16">
        <f t="shared" si="17"/>
        <v>14.667169000000001</v>
      </c>
      <c r="AD53" s="16">
        <f t="shared" si="18"/>
        <v>15.877169</v>
      </c>
      <c r="AE53" s="16">
        <f t="shared" si="19"/>
        <v>16.017168999999999</v>
      </c>
      <c r="AF53" s="16">
        <f t="shared" si="20"/>
        <v>16.257168999999998</v>
      </c>
      <c r="AG53" s="16">
        <f t="shared" si="21"/>
        <v>16.350502333333335</v>
      </c>
      <c r="AH53" s="16">
        <f t="shared" si="22"/>
        <v>16.547169</v>
      </c>
      <c r="AI53" s="16">
        <f t="shared" si="23"/>
        <v>17.630502333333332</v>
      </c>
      <c r="AJ53" s="16">
        <f t="shared" si="24"/>
        <v>17.660502333333334</v>
      </c>
      <c r="AK53" s="16">
        <f t="shared" si="25"/>
        <v>18.600502333333335</v>
      </c>
      <c r="AL53" s="16">
        <f t="shared" si="26"/>
        <v>19.513835666666665</v>
      </c>
      <c r="AM53" s="16">
        <f t="shared" si="27"/>
        <v>19.513835666666665</v>
      </c>
      <c r="AN53" s="17">
        <f t="shared" si="28"/>
        <v>20.333835666666662</v>
      </c>
      <c r="AO53" s="21">
        <f t="shared" si="29"/>
        <v>7.6336950249169533E-3</v>
      </c>
      <c r="AP53" s="22">
        <f t="shared" si="30"/>
        <v>1.1204002626546306E-2</v>
      </c>
      <c r="AQ53" s="22">
        <f t="shared" si="31"/>
        <v>1.4758991354189011E-2</v>
      </c>
      <c r="AR53" s="22">
        <f t="shared" si="32"/>
        <v>1.52543186626799E-2</v>
      </c>
      <c r="AS53" s="22">
        <f t="shared" si="33"/>
        <v>1.564423670566506E-2</v>
      </c>
      <c r="AT53" s="22">
        <f t="shared" si="34"/>
        <v>1.5962669607683999E-2</v>
      </c>
      <c r="AU53" s="22">
        <f t="shared" si="35"/>
        <v>1.6578727152662731E-2</v>
      </c>
      <c r="AV53" s="22">
        <f t="shared" si="36"/>
        <v>1.9341347184530067E-2</v>
      </c>
      <c r="AW53" s="22">
        <f t="shared" si="37"/>
        <v>1.9308491923417659E-2</v>
      </c>
      <c r="AX53" s="22">
        <f t="shared" si="38"/>
        <v>2.1020812215698736E-2</v>
      </c>
      <c r="AY53" s="22">
        <f t="shared" si="39"/>
        <v>2.2940868262923297E-2</v>
      </c>
      <c r="AZ53" s="22">
        <f t="shared" si="40"/>
        <v>2.2940868262923297E-2</v>
      </c>
      <c r="BA53" s="23">
        <f t="shared" si="41"/>
        <v>2.4474690436746327E-2</v>
      </c>
    </row>
    <row r="54" spans="1:53" x14ac:dyDescent="0.3">
      <c r="A54" s="9">
        <v>45383</v>
      </c>
      <c r="B54" s="15">
        <f>VLOOKUP($A54,'Monthly Rate'!$A$2:$N$156,2)+VLOOKUP('PNW Barge Rate'!$A54,'Monthly Tax Charge'!$A$2:$D$436,4)</f>
        <v>13.876474999999999</v>
      </c>
      <c r="C54" s="16">
        <f>VLOOKUP($A54,'Monthly Rate'!$A$2:$N$156,3)+VLOOKUP('PNW Barge Rate'!$A54,'Monthly Tax Charge'!$A$2:$D$436,4)</f>
        <v>14.936475</v>
      </c>
      <c r="D54" s="16">
        <f>VLOOKUP($A54,'Monthly Rate'!$A$2:$N$156,4)+VLOOKUP('PNW Barge Rate'!$A54,'Monthly Tax Charge'!$A$2:$D$436,4)</f>
        <v>16.216474999999999</v>
      </c>
      <c r="E54" s="16">
        <f>VLOOKUP($A54,'Monthly Rate'!$A$2:$N$156,5)+VLOOKUP('PNW Barge Rate'!$A54,'Monthly Tax Charge'!$A$2:$D$436,4)</f>
        <v>16.366475000000001</v>
      </c>
      <c r="F54" s="16">
        <f>VLOOKUP($A54,'Monthly Rate'!$A$2:$N$156,6)+VLOOKUP('PNW Barge Rate'!$A54,'Monthly Tax Charge'!$A$2:$D$436,4)</f>
        <v>16.616475000000001</v>
      </c>
      <c r="G54" s="16">
        <f>VLOOKUP($A54,'Monthly Rate'!$A$2:$N$156,7)+VLOOKUP('PNW Barge Rate'!$A54,'Monthly Tax Charge'!$A$2:$D$436,4)</f>
        <v>16.716474999999999</v>
      </c>
      <c r="H54" s="16">
        <f>VLOOKUP($A54,'Monthly Rate'!$A$2:$N$156,8)+VLOOKUP('PNW Barge Rate'!$A54,'Monthly Tax Charge'!$A$2:$D$436,4)</f>
        <v>16.926475</v>
      </c>
      <c r="I54" s="16">
        <f>VLOOKUP($A54,'Monthly Rate'!$A$2:$N$156,9)+VLOOKUP('PNW Barge Rate'!$A54,'Monthly Tax Charge'!$A$2:$D$436,4)</f>
        <v>18.076475000000002</v>
      </c>
      <c r="J54" s="16">
        <f>VLOOKUP($A54,'Monthly Rate'!$A$2:$N$156,10)+VLOOKUP('PNW Barge Rate'!$A54,'Monthly Tax Charge'!$A$2:$D$436,4)</f>
        <v>18.106475</v>
      </c>
      <c r="K54" s="16">
        <f>VLOOKUP($A54,'Monthly Rate'!$A$2:$N$156,11)+VLOOKUP('PNW Barge Rate'!$A54,'Monthly Tax Charge'!$A$2:$D$436,4)</f>
        <v>19.096474999999998</v>
      </c>
      <c r="L54" s="16">
        <f>VLOOKUP($A54,'Monthly Rate'!$A$2:$N$156,12)+VLOOKUP('PNW Barge Rate'!$A54,'Monthly Tax Charge'!$A$2:$D$436,4)</f>
        <v>20.066474999999997</v>
      </c>
      <c r="M54" s="16">
        <f>VLOOKUP($A54,'Monthly Rate'!$A$2:$N$156,13)+VLOOKUP('PNW Barge Rate'!$A54,'Monthly Tax Charge'!$A$2:$D$436,4)</f>
        <v>20.066474999999997</v>
      </c>
      <c r="N54" s="17">
        <f>VLOOKUP($A54,'Monthly Rate'!$A$2:$N$156,14)+VLOOKUP('PNW Barge Rate'!$A54,'Monthly Tax Charge'!$A$2:$D$436,4)</f>
        <v>20.936475000000002</v>
      </c>
      <c r="O54" s="18">
        <f t="shared" si="1"/>
        <v>-5.4337324458899605E-3</v>
      </c>
      <c r="P54" s="19">
        <f t="shared" si="2"/>
        <v>-1.0575638992508241E-3</v>
      </c>
      <c r="Q54" s="19">
        <f t="shared" si="3"/>
        <v>3.3526812540400908E-3</v>
      </c>
      <c r="R54" s="19">
        <f t="shared" si="4"/>
        <v>3.9373000894107335E-3</v>
      </c>
      <c r="S54" s="19">
        <f t="shared" si="5"/>
        <v>4.4846879706121889E-3</v>
      </c>
      <c r="T54" s="19">
        <f t="shared" si="6"/>
        <v>5.0616607889424348E-3</v>
      </c>
      <c r="U54" s="19">
        <f t="shared" si="7"/>
        <v>5.5956148088722735E-3</v>
      </c>
      <c r="V54" s="19">
        <f t="shared" si="8"/>
        <v>9.1661657070276625E-3</v>
      </c>
      <c r="W54" s="19">
        <f t="shared" si="9"/>
        <v>9.1508396253587865E-3</v>
      </c>
      <c r="X54" s="19">
        <f t="shared" si="10"/>
        <v>1.134327577251204E-2</v>
      </c>
      <c r="Y54" s="19">
        <f t="shared" si="11"/>
        <v>1.3853224043627321E-2</v>
      </c>
      <c r="Z54" s="19">
        <f t="shared" si="12"/>
        <v>1.3853224043627321E-2</v>
      </c>
      <c r="AA54" s="20">
        <f t="shared" si="13"/>
        <v>1.5727851270077364E-2</v>
      </c>
      <c r="AB54" s="15">
        <f t="shared" si="16"/>
        <v>13.677295000000001</v>
      </c>
      <c r="AC54" s="16">
        <f t="shared" si="17"/>
        <v>14.677295000000001</v>
      </c>
      <c r="AD54" s="16">
        <f t="shared" si="18"/>
        <v>15.887295</v>
      </c>
      <c r="AE54" s="16">
        <f t="shared" si="19"/>
        <v>16.027294999999999</v>
      </c>
      <c r="AF54" s="16">
        <f t="shared" si="20"/>
        <v>16.267295000000001</v>
      </c>
      <c r="AG54" s="16">
        <f t="shared" si="21"/>
        <v>16.360628333333334</v>
      </c>
      <c r="AH54" s="16">
        <f t="shared" si="22"/>
        <v>16.557295</v>
      </c>
      <c r="AI54" s="16">
        <f t="shared" si="23"/>
        <v>17.640628333333336</v>
      </c>
      <c r="AJ54" s="16">
        <f t="shared" si="24"/>
        <v>17.670628333333337</v>
      </c>
      <c r="AK54" s="16">
        <f t="shared" si="25"/>
        <v>18.610628333333334</v>
      </c>
      <c r="AL54" s="16">
        <f t="shared" si="26"/>
        <v>19.523961666666665</v>
      </c>
      <c r="AM54" s="16">
        <f t="shared" si="27"/>
        <v>19.523961666666665</v>
      </c>
      <c r="AN54" s="17">
        <f t="shared" si="28"/>
        <v>20.343961666666669</v>
      </c>
      <c r="AO54" s="21">
        <f t="shared" si="29"/>
        <v>1.4562821084139754E-2</v>
      </c>
      <c r="AP54" s="22">
        <f t="shared" si="30"/>
        <v>1.7658567195113273E-2</v>
      </c>
      <c r="AQ54" s="22">
        <f t="shared" si="31"/>
        <v>2.0719700867894764E-2</v>
      </c>
      <c r="AR54" s="22">
        <f t="shared" si="32"/>
        <v>2.1162647845441418E-2</v>
      </c>
      <c r="AS54" s="22">
        <f t="shared" si="33"/>
        <v>2.1465154470980075E-2</v>
      </c>
      <c r="AT54" s="22">
        <f t="shared" si="34"/>
        <v>2.1750183392508227E-2</v>
      </c>
      <c r="AU54" s="22">
        <f t="shared" si="35"/>
        <v>2.2297120393156122E-2</v>
      </c>
      <c r="AV54" s="22">
        <f t="shared" si="36"/>
        <v>2.4706980864343642E-2</v>
      </c>
      <c r="AW54" s="22">
        <f t="shared" si="37"/>
        <v>2.4665035019976855E-2</v>
      </c>
      <c r="AX54" s="22">
        <f t="shared" si="38"/>
        <v>2.6105871223943033E-2</v>
      </c>
      <c r="AY54" s="22">
        <f t="shared" si="39"/>
        <v>2.7787051756999137E-2</v>
      </c>
      <c r="AZ54" s="22">
        <f t="shared" si="40"/>
        <v>2.7787051756999137E-2</v>
      </c>
      <c r="BA54" s="23">
        <f t="shared" si="41"/>
        <v>2.9124776336172387E-2</v>
      </c>
    </row>
    <row r="55" spans="1:53" x14ac:dyDescent="0.3">
      <c r="A55" s="9">
        <v>45413</v>
      </c>
      <c r="B55" s="15">
        <f>VLOOKUP($A55,'Monthly Rate'!$A$2:$N$156,2)+VLOOKUP('PNW Barge Rate'!$A55,'Monthly Tax Charge'!$A$2:$D$436,4)</f>
        <v>13.864643999999998</v>
      </c>
      <c r="C55" s="16">
        <f>VLOOKUP($A55,'Monthly Rate'!$A$2:$N$156,3)+VLOOKUP('PNW Barge Rate'!$A55,'Monthly Tax Charge'!$A$2:$D$436,4)</f>
        <v>14.924644000000001</v>
      </c>
      <c r="D55" s="16">
        <f>VLOOKUP($A55,'Monthly Rate'!$A$2:$N$156,4)+VLOOKUP('PNW Barge Rate'!$A55,'Monthly Tax Charge'!$A$2:$D$436,4)</f>
        <v>16.204643999999998</v>
      </c>
      <c r="E55" s="16">
        <f>VLOOKUP($A55,'Monthly Rate'!$A$2:$N$156,5)+VLOOKUP('PNW Barge Rate'!$A55,'Monthly Tax Charge'!$A$2:$D$436,4)</f>
        <v>16.354644</v>
      </c>
      <c r="F55" s="16">
        <f>VLOOKUP($A55,'Monthly Rate'!$A$2:$N$156,6)+VLOOKUP('PNW Barge Rate'!$A55,'Monthly Tax Charge'!$A$2:$D$436,4)</f>
        <v>16.604644</v>
      </c>
      <c r="G55" s="16">
        <f>VLOOKUP($A55,'Monthly Rate'!$A$2:$N$156,7)+VLOOKUP('PNW Barge Rate'!$A55,'Monthly Tax Charge'!$A$2:$D$436,4)</f>
        <v>16.704643999999998</v>
      </c>
      <c r="H55" s="16">
        <f>VLOOKUP($A55,'Monthly Rate'!$A$2:$N$156,8)+VLOOKUP('PNW Barge Rate'!$A55,'Monthly Tax Charge'!$A$2:$D$436,4)</f>
        <v>16.914643999999999</v>
      </c>
      <c r="I55" s="16">
        <f>VLOOKUP($A55,'Monthly Rate'!$A$2:$N$156,9)+VLOOKUP('PNW Barge Rate'!$A55,'Monthly Tax Charge'!$A$2:$D$436,4)</f>
        <v>18.064644000000001</v>
      </c>
      <c r="J55" s="16">
        <f>VLOOKUP($A55,'Monthly Rate'!$A$2:$N$156,10)+VLOOKUP('PNW Barge Rate'!$A55,'Monthly Tax Charge'!$A$2:$D$436,4)</f>
        <v>18.094643999999999</v>
      </c>
      <c r="K55" s="16">
        <f>VLOOKUP($A55,'Monthly Rate'!$A$2:$N$156,11)+VLOOKUP('PNW Barge Rate'!$A55,'Monthly Tax Charge'!$A$2:$D$436,4)</f>
        <v>19.084644000000001</v>
      </c>
      <c r="L55" s="16">
        <f>VLOOKUP($A55,'Monthly Rate'!$A$2:$N$156,12)+VLOOKUP('PNW Barge Rate'!$A55,'Monthly Tax Charge'!$A$2:$D$436,4)</f>
        <v>20.054644</v>
      </c>
      <c r="M55" s="16">
        <f>VLOOKUP($A55,'Monthly Rate'!$A$2:$N$156,13)+VLOOKUP('PNW Barge Rate'!$A55,'Monthly Tax Charge'!$A$2:$D$436,4)</f>
        <v>20.054644</v>
      </c>
      <c r="N55" s="17">
        <f>VLOOKUP($A55,'Monthly Rate'!$A$2:$N$156,14)+VLOOKUP('PNW Barge Rate'!$A55,'Monthly Tax Charge'!$A$2:$D$436,4)</f>
        <v>20.924644000000001</v>
      </c>
      <c r="O55" s="18">
        <f t="shared" ref="O55" si="42">B55/B43-1</f>
        <v>8.0502128774613269E-3</v>
      </c>
      <c r="P55" s="19">
        <f t="shared" ref="P55" si="43">C55/C43-1</f>
        <v>1.157129609333718E-2</v>
      </c>
      <c r="Q55" s="19">
        <f t="shared" ref="Q55" si="44">D55/D43-1</f>
        <v>1.5079126545469057E-2</v>
      </c>
      <c r="R55" s="19">
        <f t="shared" ref="R55" si="45">E55/E43-1</f>
        <v>1.5569002383394537E-2</v>
      </c>
      <c r="S55" s="19">
        <f t="shared" ref="S55" si="46">F55/F43-1</f>
        <v>1.5952229825864306E-2</v>
      </c>
      <c r="T55" s="19">
        <f t="shared" ref="T55" si="47">G55/G43-1</f>
        <v>1.6473365274582541E-2</v>
      </c>
      <c r="U55" s="19">
        <f t="shared" ref="U55" si="48">H55/H43-1</f>
        <v>1.6876476876589885E-2</v>
      </c>
      <c r="V55" s="19">
        <f t="shared" ref="V55" si="49">I55/I43-1</f>
        <v>1.9799229103526717E-2</v>
      </c>
      <c r="W55" s="19">
        <f t="shared" ref="W55" si="50">J55/J43-1</f>
        <v>1.9765754155141035E-2</v>
      </c>
      <c r="X55" s="19">
        <f t="shared" ref="X55" si="51">K55/K43-1</f>
        <v>2.144742415430767E-2</v>
      </c>
      <c r="Y55" s="19">
        <f t="shared" ref="Y55" si="52">L55/L43-1</f>
        <v>2.351351607911889E-2</v>
      </c>
      <c r="Z55" s="19">
        <f t="shared" ref="Z55" si="53">M55/M43-1</f>
        <v>2.351351607911889E-2</v>
      </c>
      <c r="AA55" s="20">
        <f t="shared" ref="AA55" si="54">N55/N43-1</f>
        <v>2.5018318380956028E-2</v>
      </c>
      <c r="AB55" s="15">
        <f t="shared" ref="AB55" si="55">(B55+B43+B31)/3</f>
        <v>14.009471333333332</v>
      </c>
      <c r="AC55" s="16">
        <f t="shared" ref="AC55" si="56">(C55+C43+C31)/3</f>
        <v>15.009471333333332</v>
      </c>
      <c r="AD55" s="16">
        <f t="shared" ref="AD55" si="57">(D55+D43+D31)/3</f>
        <v>16.219471333333331</v>
      </c>
      <c r="AE55" s="16">
        <f t="shared" ref="AE55" si="58">(E55+E43+E31)/3</f>
        <v>16.359471333333335</v>
      </c>
      <c r="AF55" s="16">
        <f t="shared" ref="AF55" si="59">(F55+F43+F31)/3</f>
        <v>16.599471333333334</v>
      </c>
      <c r="AG55" s="16">
        <f t="shared" ref="AG55" si="60">(G55+G43+G31)/3</f>
        <v>16.692804666666664</v>
      </c>
      <c r="AH55" s="16">
        <f t="shared" ref="AH55" si="61">(H55+H43+H31)/3</f>
        <v>16.889471333333333</v>
      </c>
      <c r="AI55" s="16">
        <f t="shared" ref="AI55" si="62">(I55+I43+I31)/3</f>
        <v>17.972804666666665</v>
      </c>
      <c r="AJ55" s="16">
        <f t="shared" ref="AJ55" si="63">(J55+J43+J31)/3</f>
        <v>18.002804666666666</v>
      </c>
      <c r="AK55" s="16">
        <f t="shared" ref="AK55" si="64">(K55+K43+K31)/3</f>
        <v>18.942804666666664</v>
      </c>
      <c r="AL55" s="16">
        <f t="shared" ref="AL55" si="65">(L55+L43+L31)/3</f>
        <v>19.856138000000001</v>
      </c>
      <c r="AM55" s="16">
        <f t="shared" ref="AM55" si="66">(M55+M43+M31)/3</f>
        <v>19.856138000000001</v>
      </c>
      <c r="AN55" s="17">
        <f t="shared" ref="AN55" si="67">(N55+N43+N31)/3</f>
        <v>20.676137999999998</v>
      </c>
      <c r="AO55" s="21">
        <f t="shared" ref="AO55" si="68">B55/AB55-1</f>
        <v>-1.0337815745319334E-2</v>
      </c>
      <c r="AP55" s="22">
        <f t="shared" ref="AP55" si="69">C55/AC55-1</f>
        <v>-5.6515870179214556E-3</v>
      </c>
      <c r="AQ55" s="22">
        <f t="shared" ref="AQ55" si="70">D55/AD55-1</f>
        <v>-9.1416871910376951E-4</v>
      </c>
      <c r="AR55" s="22">
        <f t="shared" ref="AR55" si="71">E55/AE55-1</f>
        <v>-2.9507881000401248E-4</v>
      </c>
      <c r="AS55" s="22">
        <f t="shared" ref="AS55" si="72">F55/AF55-1</f>
        <v>3.1161634987020292E-4</v>
      </c>
      <c r="AT55" s="22">
        <f t="shared" ref="AT55" si="73">G55/AG55-1</f>
        <v>7.0924770101554735E-4</v>
      </c>
      <c r="AU55" s="22">
        <f t="shared" ref="AU55" si="74">H55/AH55-1</f>
        <v>1.4904354416935828E-3</v>
      </c>
      <c r="AV55" s="22">
        <f t="shared" ref="AV55" si="75">I55/AI55-1</f>
        <v>5.1099054953658296E-3</v>
      </c>
      <c r="AW55" s="22">
        <f t="shared" ref="AW55" si="76">J55/AJ55-1</f>
        <v>5.1013903129981664E-3</v>
      </c>
      <c r="AX55" s="22">
        <f t="shared" ref="AX55" si="77">K55/AK55-1</f>
        <v>7.487768354753177E-3</v>
      </c>
      <c r="AY55" s="22">
        <f t="shared" ref="AY55" si="78">L55/AL55-1</f>
        <v>9.9972109379979912E-3</v>
      </c>
      <c r="AZ55" s="22">
        <f t="shared" ref="AZ55" si="79">M55/AM55-1</f>
        <v>9.9972109379979912E-3</v>
      </c>
      <c r="BA55" s="23">
        <f t="shared" ref="BA55" si="80">N55/AN55-1</f>
        <v>1.2018975690721412E-2</v>
      </c>
    </row>
    <row r="56" spans="1:53" x14ac:dyDescent="0.3">
      <c r="A56" s="9">
        <v>45444</v>
      </c>
      <c r="B56" s="15">
        <f>VLOOKUP($A56,'Monthly Rate'!$A$2:$N$156,2)+VLOOKUP('PNW Barge Rate'!$A56,'Monthly Tax Charge'!$A$2:$D$436,4)</f>
        <v>14.090164999999999</v>
      </c>
      <c r="C56" s="16">
        <f>VLOOKUP($A56,'Monthly Rate'!$A$2:$N$156,3)+VLOOKUP('PNW Barge Rate'!$A56,'Monthly Tax Charge'!$A$2:$D$436,4)</f>
        <v>15.150164999999999</v>
      </c>
      <c r="D56" s="16">
        <f>VLOOKUP($A56,'Monthly Rate'!$A$2:$N$156,4)+VLOOKUP('PNW Barge Rate'!$A56,'Monthly Tax Charge'!$A$2:$D$436,4)</f>
        <v>16.430164999999999</v>
      </c>
      <c r="E56" s="16">
        <f>VLOOKUP($A56,'Monthly Rate'!$A$2:$N$156,5)+VLOOKUP('PNW Barge Rate'!$A56,'Monthly Tax Charge'!$A$2:$D$436,4)</f>
        <v>16.580165000000001</v>
      </c>
      <c r="F56" s="16">
        <f>VLOOKUP($A56,'Monthly Rate'!$A$2:$N$156,6)+VLOOKUP('PNW Barge Rate'!$A56,'Monthly Tax Charge'!$A$2:$D$436,4)</f>
        <v>16.830165000000001</v>
      </c>
      <c r="G56" s="16">
        <f>VLOOKUP($A56,'Monthly Rate'!$A$2:$N$156,7)+VLOOKUP('PNW Barge Rate'!$A56,'Monthly Tax Charge'!$A$2:$D$436,4)</f>
        <v>16.930164999999999</v>
      </c>
      <c r="H56" s="16">
        <f>VLOOKUP($A56,'Monthly Rate'!$A$2:$N$156,8)+VLOOKUP('PNW Barge Rate'!$A56,'Monthly Tax Charge'!$A$2:$D$436,4)</f>
        <v>17.140165</v>
      </c>
      <c r="I56" s="16">
        <f>VLOOKUP($A56,'Monthly Rate'!$A$2:$N$156,9)+VLOOKUP('PNW Barge Rate'!$A56,'Monthly Tax Charge'!$A$2:$D$436,4)</f>
        <v>18.290165000000002</v>
      </c>
      <c r="J56" s="16">
        <f>VLOOKUP($A56,'Monthly Rate'!$A$2:$N$156,10)+VLOOKUP('PNW Barge Rate'!$A56,'Monthly Tax Charge'!$A$2:$D$436,4)</f>
        <v>18.320164999999999</v>
      </c>
      <c r="K56" s="16">
        <f>VLOOKUP($A56,'Monthly Rate'!$A$2:$N$156,11)+VLOOKUP('PNW Barge Rate'!$A56,'Monthly Tax Charge'!$A$2:$D$436,4)</f>
        <v>19.310165000000001</v>
      </c>
      <c r="L56" s="16">
        <f>VLOOKUP($A56,'Monthly Rate'!$A$2:$N$156,12)+VLOOKUP('PNW Barge Rate'!$A56,'Monthly Tax Charge'!$A$2:$D$436,4)</f>
        <v>20.280165</v>
      </c>
      <c r="M56" s="16">
        <f>VLOOKUP($A56,'Monthly Rate'!$A$2:$N$156,13)+VLOOKUP('PNW Barge Rate'!$A56,'Monthly Tax Charge'!$A$2:$D$436,4)</f>
        <v>20.280165</v>
      </c>
      <c r="N56" s="17">
        <f>VLOOKUP($A56,'Monthly Rate'!$A$2:$N$156,14)+VLOOKUP('PNW Barge Rate'!$A56,'Monthly Tax Charge'!$A$2:$D$436,4)</f>
        <v>21.150165000000001</v>
      </c>
      <c r="O56" s="18">
        <f t="shared" ref="O56" si="81">B56/B44-1</f>
        <v>4.1075142431302281E-2</v>
      </c>
      <c r="P56" s="19">
        <f t="shared" ref="P56" si="82">C56/C44-1</f>
        <v>4.2377229940545824E-2</v>
      </c>
      <c r="Q56" s="19">
        <f t="shared" ref="Q56" si="83">D56/D44-1</f>
        <v>4.3566461495388342E-2</v>
      </c>
      <c r="R56" s="19">
        <f t="shared" ref="R56" si="84">E56/E44-1</f>
        <v>4.3812031595586332E-2</v>
      </c>
      <c r="S56" s="19">
        <f t="shared" ref="S56" si="85">F56/F44-1</f>
        <v>4.3780099085575674E-2</v>
      </c>
      <c r="T56" s="19">
        <f t="shared" ref="T56" si="86">G56/G44-1</f>
        <v>4.4153831655672438E-2</v>
      </c>
      <c r="U56" s="19">
        <f t="shared" ref="U56" si="87">H56/H44-1</f>
        <v>4.4225064523227386E-2</v>
      </c>
      <c r="V56" s="19">
        <f t="shared" ref="V56" si="88">I56/I44-1</f>
        <v>4.5496164338396206E-2</v>
      </c>
      <c r="W56" s="19">
        <f t="shared" ref="W56" si="89">J56/J44-1</f>
        <v>4.5418278814195912E-2</v>
      </c>
      <c r="X56" s="19">
        <f t="shared" ref="X56" si="90">K56/K44-1</f>
        <v>4.5814006790638295E-2</v>
      </c>
      <c r="Y56" s="19">
        <f t="shared" ref="Y56" si="91">L56/L44-1</f>
        <v>4.6759037410698312E-2</v>
      </c>
      <c r="Z56" s="19">
        <f t="shared" ref="Z56" si="92">M56/M44-1</f>
        <v>4.6759037410698312E-2</v>
      </c>
      <c r="AA56" s="20">
        <f t="shared" ref="AA56" si="93">N56/N44-1</f>
        <v>4.73363102872284E-2</v>
      </c>
      <c r="AB56" s="15">
        <f t="shared" ref="AB56" si="94">(B56+B44+B32)/3</f>
        <v>14.034116333333335</v>
      </c>
      <c r="AC56" s="16">
        <f t="shared" ref="AC56" si="95">(C56+C44+C32)/3</f>
        <v>15.034116333333335</v>
      </c>
      <c r="AD56" s="16">
        <f t="shared" ref="AD56" si="96">(D56+D44+D32)/3</f>
        <v>16.244116333333334</v>
      </c>
      <c r="AE56" s="16">
        <f t="shared" ref="AE56" si="97">(E56+E44+E32)/3</f>
        <v>16.384116333333335</v>
      </c>
      <c r="AF56" s="16">
        <f t="shared" ref="AF56" si="98">(F56+F44+F32)/3</f>
        <v>16.624116333333333</v>
      </c>
      <c r="AG56" s="16">
        <f t="shared" ref="AG56" si="99">(G56+G44+G32)/3</f>
        <v>16.717449666666667</v>
      </c>
      <c r="AH56" s="16">
        <f t="shared" ref="AH56" si="100">(H56+H44+H32)/3</f>
        <v>16.914116333333336</v>
      </c>
      <c r="AI56" s="16">
        <f t="shared" ref="AI56" si="101">(I56+I44+I32)/3</f>
        <v>17.997449666666665</v>
      </c>
      <c r="AJ56" s="16">
        <f t="shared" ref="AJ56" si="102">(J56+J44+J32)/3</f>
        <v>18.027449666666666</v>
      </c>
      <c r="AK56" s="16">
        <f t="shared" ref="AK56" si="103">(K56+K44+K32)/3</f>
        <v>18.967449666666667</v>
      </c>
      <c r="AL56" s="16">
        <f t="shared" ref="AL56" si="104">(L56+L44+L32)/3</f>
        <v>19.880783000000001</v>
      </c>
      <c r="AM56" s="16">
        <f t="shared" ref="AM56" si="105">(M56+M44+M32)/3</f>
        <v>19.880783000000001</v>
      </c>
      <c r="AN56" s="17">
        <f t="shared" ref="AN56" si="106">(N56+N44+N32)/3</f>
        <v>20.700783000000001</v>
      </c>
      <c r="AO56" s="21">
        <f t="shared" ref="AO56" si="107">B56/AB56-1</f>
        <v>3.9937439120081297E-3</v>
      </c>
      <c r="AP56" s="22">
        <f t="shared" ref="AP56" si="108">C56/AC56-1</f>
        <v>7.7190214638265253E-3</v>
      </c>
      <c r="AQ56" s="22">
        <f t="shared" ref="AQ56" si="109">D56/AD56-1</f>
        <v>1.1453295633255811E-2</v>
      </c>
      <c r="AR56" s="22">
        <f t="shared" ref="AR56" si="110">E56/AE56-1</f>
        <v>1.1965776040530507E-2</v>
      </c>
      <c r="AS56" s="22">
        <f t="shared" ref="AS56" si="111">F56/AF56-1</f>
        <v>1.2394563568682182E-2</v>
      </c>
      <c r="AT56" s="22">
        <f t="shared" ref="AT56" si="112">G56/AG56-1</f>
        <v>1.2724149770133364E-2</v>
      </c>
      <c r="AU56" s="22">
        <f t="shared" ref="AU56" si="113">H56/AH56-1</f>
        <v>1.336449757184055E-2</v>
      </c>
      <c r="AV56" s="22">
        <f t="shared" ref="AV56" si="114">I56/AI56-1</f>
        <v>1.6264267368697238E-2</v>
      </c>
      <c r="AW56" s="22">
        <f t="shared" ref="AW56" si="115">J56/AJ56-1</f>
        <v>1.6237201531316581E-2</v>
      </c>
      <c r="AX56" s="22">
        <f t="shared" ref="AX56" si="116">K56/AK56-1</f>
        <v>1.8068603811066009E-2</v>
      </c>
      <c r="AY56" s="22">
        <f t="shared" ref="AY56" si="117">L56/AL56-1</f>
        <v>2.0088846601263199E-2</v>
      </c>
      <c r="AZ56" s="22">
        <f t="shared" ref="AZ56" si="118">M56/AM56-1</f>
        <v>2.0088846601263199E-2</v>
      </c>
      <c r="BA56" s="23">
        <f t="shared" ref="BA56" si="119">N56/AN56-1</f>
        <v>2.1708454216441853E-2</v>
      </c>
    </row>
    <row r="57" spans="1:53" x14ac:dyDescent="0.3">
      <c r="A57" s="9">
        <v>45474</v>
      </c>
      <c r="B57" s="15">
        <f>VLOOKUP($A57,'Monthly Rate'!$A$2:$N$156,2)+VLOOKUP('PNW Barge Rate'!$A57,'Monthly Tax Charge'!$A$2:$D$436,4)</f>
        <v>13.88832</v>
      </c>
      <c r="C57" s="16">
        <f>VLOOKUP($A57,'Monthly Rate'!$A$2:$N$156,3)+VLOOKUP('PNW Barge Rate'!$A57,'Monthly Tax Charge'!$A$2:$D$436,4)</f>
        <v>14.948320000000001</v>
      </c>
      <c r="D57" s="16">
        <f>VLOOKUP($A57,'Monthly Rate'!$A$2:$N$156,4)+VLOOKUP('PNW Barge Rate'!$A57,'Monthly Tax Charge'!$A$2:$D$436,4)</f>
        <v>16.22832</v>
      </c>
      <c r="E57" s="16">
        <f>VLOOKUP($A57,'Monthly Rate'!$A$2:$N$156,5)+VLOOKUP('PNW Barge Rate'!$A57,'Monthly Tax Charge'!$A$2:$D$436,4)</f>
        <v>16.378319999999999</v>
      </c>
      <c r="F57" s="16">
        <f>VLOOKUP($A57,'Monthly Rate'!$A$2:$N$156,6)+VLOOKUP('PNW Barge Rate'!$A57,'Monthly Tax Charge'!$A$2:$D$436,4)</f>
        <v>16.628319999999999</v>
      </c>
      <c r="G57" s="16">
        <f>VLOOKUP($A57,'Monthly Rate'!$A$2:$N$156,7)+VLOOKUP('PNW Barge Rate'!$A57,'Monthly Tax Charge'!$A$2:$D$436,4)</f>
        <v>16.72832</v>
      </c>
      <c r="H57" s="16">
        <f>VLOOKUP($A57,'Monthly Rate'!$A$2:$N$156,8)+VLOOKUP('PNW Barge Rate'!$A57,'Monthly Tax Charge'!$A$2:$D$436,4)</f>
        <v>16.938320000000001</v>
      </c>
      <c r="I57" s="16">
        <f>VLOOKUP($A57,'Monthly Rate'!$A$2:$N$156,9)+VLOOKUP('PNW Barge Rate'!$A57,'Monthly Tax Charge'!$A$2:$D$436,4)</f>
        <v>18.08832</v>
      </c>
      <c r="J57" s="16">
        <f>VLOOKUP($A57,'Monthly Rate'!$A$2:$N$156,10)+VLOOKUP('PNW Barge Rate'!$A57,'Monthly Tax Charge'!$A$2:$D$436,4)</f>
        <v>18.118320000000001</v>
      </c>
      <c r="K57" s="16">
        <f>VLOOKUP($A57,'Monthly Rate'!$A$2:$N$156,11)+VLOOKUP('PNW Barge Rate'!$A57,'Monthly Tax Charge'!$A$2:$D$436,4)</f>
        <v>19.108319999999999</v>
      </c>
      <c r="L57" s="16">
        <f>VLOOKUP($A57,'Monthly Rate'!$A$2:$N$156,12)+VLOOKUP('PNW Barge Rate'!$A57,'Monthly Tax Charge'!$A$2:$D$436,4)</f>
        <v>20.078319999999998</v>
      </c>
      <c r="M57" s="16">
        <f>VLOOKUP($A57,'Monthly Rate'!$A$2:$N$156,13)+VLOOKUP('PNW Barge Rate'!$A57,'Monthly Tax Charge'!$A$2:$D$436,4)</f>
        <v>20.078319999999998</v>
      </c>
      <c r="N57" s="17">
        <f>VLOOKUP($A57,'Monthly Rate'!$A$2:$N$156,14)+VLOOKUP('PNW Barge Rate'!$A57,'Monthly Tax Charge'!$A$2:$D$436,4)</f>
        <v>20.948319999999999</v>
      </c>
      <c r="O57" s="18">
        <f t="shared" ref="O57" si="120">B57/B45-1</f>
        <v>3.1670085926451597E-2</v>
      </c>
      <c r="P57" s="19">
        <f t="shared" ref="P57" si="121">C57/C45-1</f>
        <v>3.3629009807648824E-2</v>
      </c>
      <c r="Q57" s="19">
        <f t="shared" ref="Q57" si="122">D57/D45-1</f>
        <v>3.5499156520000241E-2</v>
      </c>
      <c r="R57" s="19">
        <f t="shared" ref="R57" si="123">E57/E45-1</f>
        <v>3.5817277256520175E-2</v>
      </c>
      <c r="S57" s="19">
        <f t="shared" ref="S57" si="124">F57/F45-1</f>
        <v>3.5904733983562753E-2</v>
      </c>
      <c r="T57" s="19">
        <f t="shared" ref="T57" si="125">G57/G45-1</f>
        <v>3.6324049010598269E-2</v>
      </c>
      <c r="U57" s="19">
        <f t="shared" ref="U57" si="126">H57/H45-1</f>
        <v>3.6491421050744544E-2</v>
      </c>
      <c r="V57" s="19">
        <f t="shared" ref="V57" si="127">I57/I45-1</f>
        <v>3.8247207062252153E-2</v>
      </c>
      <c r="W57" s="19">
        <f t="shared" ref="W57" si="128">J57/J45-1</f>
        <v>3.8181460004132584E-2</v>
      </c>
      <c r="X57" s="19">
        <f t="shared" ref="X57" si="129">K57/K45-1</f>
        <v>3.894861118254922E-2</v>
      </c>
      <c r="Y57" s="19">
        <f t="shared" ref="Y57" si="130">L57/L45-1</f>
        <v>4.0220851976932037E-2</v>
      </c>
      <c r="Z57" s="19">
        <f t="shared" ref="Z57" si="131">M57/M45-1</f>
        <v>4.0220851976932037E-2</v>
      </c>
      <c r="AA57" s="20">
        <f t="shared" ref="AA57" si="132">N57/N45-1</f>
        <v>4.1066638677370593E-2</v>
      </c>
      <c r="AB57" s="15">
        <f t="shared" ref="AB57" si="133">(B57+B45+B33)/3</f>
        <v>14.118870000000001</v>
      </c>
      <c r="AC57" s="16">
        <f t="shared" ref="AC57" si="134">(C57+C45+C33)/3</f>
        <v>15.118870000000001</v>
      </c>
      <c r="AD57" s="16">
        <f t="shared" ref="AD57" si="135">(D57+D45+D33)/3</f>
        <v>16.328869999999998</v>
      </c>
      <c r="AE57" s="16">
        <f t="shared" ref="AE57" si="136">(E57+E45+E33)/3</f>
        <v>16.468869999999999</v>
      </c>
      <c r="AF57" s="16">
        <f t="shared" ref="AF57" si="137">(F57+F45+F33)/3</f>
        <v>16.708869999999997</v>
      </c>
      <c r="AG57" s="16">
        <f t="shared" ref="AG57" si="138">(G57+G45+G33)/3</f>
        <v>16.802203333333335</v>
      </c>
      <c r="AH57" s="16">
        <f t="shared" ref="AH57" si="139">(H57+H45+H33)/3</f>
        <v>16.99887</v>
      </c>
      <c r="AI57" s="16">
        <f t="shared" ref="AI57" si="140">(I57+I45+I33)/3</f>
        <v>18.082203333333332</v>
      </c>
      <c r="AJ57" s="16">
        <f t="shared" ref="AJ57" si="141">(J57+J45+J33)/3</f>
        <v>18.112203333333333</v>
      </c>
      <c r="AK57" s="16">
        <f t="shared" ref="AK57" si="142">(K57+K45+K33)/3</f>
        <v>19.052203333333335</v>
      </c>
      <c r="AL57" s="16">
        <f t="shared" ref="AL57" si="143">(L57+L45+L33)/3</f>
        <v>19.965536666666665</v>
      </c>
      <c r="AM57" s="16">
        <f t="shared" ref="AM57" si="144">(M57+M45+M33)/3</f>
        <v>19.965536666666665</v>
      </c>
      <c r="AN57" s="17">
        <f t="shared" ref="AN57" si="145">(N57+N45+N33)/3</f>
        <v>20.785536666666662</v>
      </c>
      <c r="AO57" s="21">
        <f t="shared" ref="AO57" si="146">B57/AB57-1</f>
        <v>-1.6329210482142087E-2</v>
      </c>
      <c r="AP57" s="22">
        <f t="shared" ref="AP57" si="147">C57/AC57-1</f>
        <v>-1.1280604965847374E-2</v>
      </c>
      <c r="AQ57" s="22">
        <f t="shared" ref="AQ57" si="148">D57/AD57-1</f>
        <v>-6.1578051634925135E-3</v>
      </c>
      <c r="AR57" s="22">
        <f t="shared" ref="AR57" si="149">E57/AE57-1</f>
        <v>-5.4982521569482135E-3</v>
      </c>
      <c r="AS57" s="22">
        <f t="shared" ref="AS57" si="150">F57/AF57-1</f>
        <v>-4.8207927885008939E-3</v>
      </c>
      <c r="AT57" s="22">
        <f t="shared" ref="AT57" si="151">G57/AG57-1</f>
        <v>-4.3972407587021811E-3</v>
      </c>
      <c r="AU57" s="22">
        <f t="shared" ref="AU57" si="152">H57/AH57-1</f>
        <v>-3.5620014742155925E-3</v>
      </c>
      <c r="AV57" s="22">
        <f t="shared" ref="AV57" si="153">I57/AI57-1</f>
        <v>3.382699859033611E-4</v>
      </c>
      <c r="AW57" s="22">
        <f t="shared" ref="AW57" si="154">J57/AJ57-1</f>
        <v>3.377096951759917E-4</v>
      </c>
      <c r="AX57" s="22">
        <f t="shared" ref="AX57" si="155">K57/AK57-1</f>
        <v>2.9454161119770728E-3</v>
      </c>
      <c r="AY57" s="22">
        <f t="shared" ref="AY57" si="156">L57/AL57-1</f>
        <v>5.6489006639941497E-3</v>
      </c>
      <c r="AZ57" s="22">
        <f t="shared" ref="AZ57" si="157">M57/AM57-1</f>
        <v>5.6489006639941497E-3</v>
      </c>
      <c r="BA57" s="23">
        <f t="shared" ref="BA57" si="158">N57/AN57-1</f>
        <v>7.8315674954108072E-3</v>
      </c>
    </row>
    <row r="58" spans="1:53" x14ac:dyDescent="0.3">
      <c r="A58" s="9">
        <v>45505</v>
      </c>
      <c r="B58" s="15">
        <f>VLOOKUP($A58,'Monthly Rate'!$A$2:$N$156,2)+VLOOKUP('PNW Barge Rate'!$A58,'Monthly Tax Charge'!$A$2:$D$436,4)</f>
        <v>14.444479000000001</v>
      </c>
      <c r="C58" s="16">
        <f>VLOOKUP($A58,'Monthly Rate'!$A$2:$N$156,3)+VLOOKUP('PNW Barge Rate'!$A58,'Monthly Tax Charge'!$A$2:$D$436,4)</f>
        <v>15.544479000000001</v>
      </c>
      <c r="D58" s="16">
        <f>VLOOKUP($A58,'Monthly Rate'!$A$2:$N$156,4)+VLOOKUP('PNW Barge Rate'!$A58,'Monthly Tax Charge'!$A$2:$D$436,4)</f>
        <v>16.874479000000001</v>
      </c>
      <c r="E58" s="16">
        <f>VLOOKUP($A58,'Monthly Rate'!$A$2:$N$156,5)+VLOOKUP('PNW Barge Rate'!$A58,'Monthly Tax Charge'!$A$2:$D$436,4)</f>
        <v>17.034479000000001</v>
      </c>
      <c r="F58" s="16">
        <f>VLOOKUP($A58,'Monthly Rate'!$A$2:$N$156,6)+VLOOKUP('PNW Barge Rate'!$A58,'Monthly Tax Charge'!$A$2:$D$436,4)</f>
        <v>17.294478999999999</v>
      </c>
      <c r="G58" s="16">
        <f>VLOOKUP($A58,'Monthly Rate'!$A$2:$N$156,7)+VLOOKUP('PNW Barge Rate'!$A58,'Monthly Tax Charge'!$A$2:$D$436,4)</f>
        <v>17.394479</v>
      </c>
      <c r="H58" s="16">
        <f>VLOOKUP($A58,'Monthly Rate'!$A$2:$N$156,8)+VLOOKUP('PNW Barge Rate'!$A58,'Monthly Tax Charge'!$A$2:$D$436,4)</f>
        <v>17.614478999999999</v>
      </c>
      <c r="I58" s="16">
        <f>VLOOKUP($A58,'Monthly Rate'!$A$2:$N$156,9)+VLOOKUP('PNW Barge Rate'!$A58,'Monthly Tax Charge'!$A$2:$D$436,4)</f>
        <v>18.814479000000002</v>
      </c>
      <c r="J58" s="16">
        <f>VLOOKUP($A58,'Monthly Rate'!$A$2:$N$156,10)+VLOOKUP('PNW Barge Rate'!$A58,'Monthly Tax Charge'!$A$2:$D$436,4)</f>
        <v>18.844479</v>
      </c>
      <c r="K58" s="16">
        <f>VLOOKUP($A58,'Monthly Rate'!$A$2:$N$156,11)+VLOOKUP('PNW Barge Rate'!$A58,'Monthly Tax Charge'!$A$2:$D$436,4)</f>
        <v>19.874479000000001</v>
      </c>
      <c r="L58" s="16">
        <f>VLOOKUP($A58,'Monthly Rate'!$A$2:$N$156,12)+VLOOKUP('PNW Barge Rate'!$A58,'Monthly Tax Charge'!$A$2:$D$436,4)</f>
        <v>20.884479000000002</v>
      </c>
      <c r="M58" s="16">
        <f>VLOOKUP($A58,'Monthly Rate'!$A$2:$N$156,13)+VLOOKUP('PNW Barge Rate'!$A58,'Monthly Tax Charge'!$A$2:$D$436,4)</f>
        <v>20.884479000000002</v>
      </c>
      <c r="N58" s="17">
        <f>VLOOKUP($A58,'Monthly Rate'!$A$2:$N$156,14)+VLOOKUP('PNW Barge Rate'!$A58,'Monthly Tax Charge'!$A$2:$D$436,4)</f>
        <v>21.784479000000001</v>
      </c>
      <c r="O58" s="18">
        <f t="shared" ref="O58" si="159">B58/B46-1</f>
        <v>1.7314980388953183E-2</v>
      </c>
      <c r="P58" s="19">
        <f t="shared" ref="P58" si="160">C58/C46-1</f>
        <v>1.873359534899266E-2</v>
      </c>
      <c r="Q58" s="19">
        <f t="shared" ref="Q58" si="161">D58/D46-1</f>
        <v>2.0306941989753913E-2</v>
      </c>
      <c r="R58" s="19">
        <f t="shared" ref="R58" si="162">E58/E46-1</f>
        <v>2.0723630399859028E-2</v>
      </c>
      <c r="S58" s="19">
        <f t="shared" ref="S58" si="163">F58/F46-1</f>
        <v>2.1008133479508029E-2</v>
      </c>
      <c r="T58" s="19">
        <f t="shared" ref="T58" si="164">G58/G46-1</f>
        <v>2.0884836398231688E-2</v>
      </c>
      <c r="U58" s="19">
        <f t="shared" ref="U58" si="165">H58/H46-1</f>
        <v>2.121032221109731E-2</v>
      </c>
      <c r="V58" s="19">
        <f t="shared" ref="V58" si="166">I58/I46-1</f>
        <v>2.2602172009546395E-2</v>
      </c>
      <c r="W58" s="19">
        <f t="shared" ref="W58" si="167">J58/J46-1</f>
        <v>2.2565377892985072E-2</v>
      </c>
      <c r="X58" s="19">
        <f t="shared" ref="X58" si="168">K58/K46-1</f>
        <v>2.3474828038847262E-2</v>
      </c>
      <c r="Y58" s="19">
        <f t="shared" ref="Y58" si="169">L58/L46-1</f>
        <v>2.4319878285103291E-2</v>
      </c>
      <c r="Z58" s="19">
        <f t="shared" ref="Z58" si="170">M58/M46-1</f>
        <v>2.4319878285103291E-2</v>
      </c>
      <c r="AA58" s="20">
        <f t="shared" ref="AA58" si="171">N58/N46-1</f>
        <v>2.4735789653425488E-2</v>
      </c>
      <c r="AB58" s="15">
        <f t="shared" ref="AB58" si="172">(B58+B46+B34)/3</f>
        <v>15.124239000000001</v>
      </c>
      <c r="AC58" s="16">
        <f t="shared" ref="AC58" si="173">(C58+C46+C34)/3</f>
        <v>16.177572333333334</v>
      </c>
      <c r="AD58" s="16">
        <f t="shared" ref="AD58" si="174">(D58+D46+D34)/3</f>
        <v>17.450905666666667</v>
      </c>
      <c r="AE58" s="16">
        <f t="shared" ref="AE58" si="175">(E58+E46+E34)/3</f>
        <v>17.600905666666666</v>
      </c>
      <c r="AF58" s="16">
        <f t="shared" ref="AF58" si="176">(F58+F46+F34)/3</f>
        <v>17.850905666666666</v>
      </c>
      <c r="AG58" s="16">
        <f t="shared" ref="AG58" si="177">(G58+G46+G34)/3</f>
        <v>17.947572333333333</v>
      </c>
      <c r="AH58" s="16">
        <f t="shared" ref="AH58" si="178">(H58+H46+H34)/3</f>
        <v>18.157572333333331</v>
      </c>
      <c r="AI58" s="16">
        <f t="shared" ref="AI58" si="179">(I58+I46+I34)/3</f>
        <v>19.300905666666669</v>
      </c>
      <c r="AJ58" s="16">
        <f t="shared" ref="AJ58" si="180">(J58+J46+J34)/3</f>
        <v>19.330905666666666</v>
      </c>
      <c r="AK58" s="16">
        <f t="shared" ref="AK58" si="181">(K58+K46+K34)/3</f>
        <v>20.317572333333334</v>
      </c>
      <c r="AL58" s="16">
        <f t="shared" ref="AL58" si="182">(L58+L46+L34)/3</f>
        <v>21.280905666666669</v>
      </c>
      <c r="AM58" s="16">
        <f t="shared" ref="AM58" si="183">(M58+M46+M34)/3</f>
        <v>21.280905666666669</v>
      </c>
      <c r="AN58" s="17">
        <f t="shared" ref="AN58" si="184">(N58+N46+N34)/3</f>
        <v>22.144238999999999</v>
      </c>
      <c r="AO58" s="21">
        <f t="shared" ref="AO58" si="185">B58/AB58-1</f>
        <v>-4.4945071285900751E-2</v>
      </c>
      <c r="AP58" s="22">
        <f t="shared" ref="AP58" si="186">C58/AC58-1</f>
        <v>-3.9134013453233973E-2</v>
      </c>
      <c r="AQ58" s="22">
        <f t="shared" ref="AQ58" si="187">D58/AD58-1</f>
        <v>-3.3031332452143736E-2</v>
      </c>
      <c r="AR58" s="22">
        <f t="shared" ref="AR58" si="188">E58/AE58-1</f>
        <v>-3.2181677317854596E-2</v>
      </c>
      <c r="AS58" s="22">
        <f t="shared" ref="AS58" si="189">F58/AF58-1</f>
        <v>-3.1170780746754612E-2</v>
      </c>
      <c r="AT58" s="22">
        <f t="shared" ref="AT58" si="190">G58/AG58-1</f>
        <v>-3.0817166971718768E-2</v>
      </c>
      <c r="AU58" s="22">
        <f t="shared" ref="AU58" si="191">H58/AH58-1</f>
        <v>-2.9910018991709086E-2</v>
      </c>
      <c r="AV58" s="22">
        <f t="shared" ref="AV58" si="192">I58/AI58-1</f>
        <v>-2.5202271596339809E-2</v>
      </c>
      <c r="AW58" s="22">
        <f t="shared" ref="AW58" si="193">J58/AJ58-1</f>
        <v>-2.5163159711934169E-2</v>
      </c>
      <c r="AX58" s="22">
        <f t="shared" ref="AX58" si="194">K58/AK58-1</f>
        <v>-2.1808379764268748E-2</v>
      </c>
      <c r="AY58" s="22">
        <f t="shared" ref="AY58" si="195">L58/AL58-1</f>
        <v>-1.8628279870983588E-2</v>
      </c>
      <c r="AZ58" s="22">
        <f t="shared" ref="AZ58" si="196">M58/AM58-1</f>
        <v>-1.8628279870983588E-2</v>
      </c>
      <c r="BA58" s="23">
        <f t="shared" ref="BA58" si="197">N58/AN58-1</f>
        <v>-1.6246211938012345E-2</v>
      </c>
    </row>
    <row r="59" spans="1:53" x14ac:dyDescent="0.3">
      <c r="A59" s="9">
        <v>45536</v>
      </c>
      <c r="B59" s="15">
        <f>VLOOKUP($A59,'Monthly Rate'!$A$2:$N$156,2)+VLOOKUP('PNW Barge Rate'!$A59,'Monthly Tax Charge'!$A$2:$D$436,4)</f>
        <v>14.528088</v>
      </c>
      <c r="C59" s="16">
        <f>VLOOKUP($A59,'Monthly Rate'!$A$2:$N$156,3)+VLOOKUP('PNW Barge Rate'!$A59,'Monthly Tax Charge'!$A$2:$D$436,4)</f>
        <v>15.628088</v>
      </c>
      <c r="D59" s="16">
        <f>VLOOKUP($A59,'Monthly Rate'!$A$2:$N$156,4)+VLOOKUP('PNW Barge Rate'!$A59,'Monthly Tax Charge'!$A$2:$D$436,4)</f>
        <v>16.958088</v>
      </c>
      <c r="E59" s="16">
        <f>VLOOKUP($A59,'Monthly Rate'!$A$2:$N$156,5)+VLOOKUP('PNW Barge Rate'!$A59,'Monthly Tax Charge'!$A$2:$D$436,4)</f>
        <v>17.118088</v>
      </c>
      <c r="F59" s="16">
        <f>VLOOKUP($A59,'Monthly Rate'!$A$2:$N$156,6)+VLOOKUP('PNW Barge Rate'!$A59,'Monthly Tax Charge'!$A$2:$D$436,4)</f>
        <v>17.378087999999998</v>
      </c>
      <c r="G59" s="16">
        <f>VLOOKUP($A59,'Monthly Rate'!$A$2:$N$156,7)+VLOOKUP('PNW Barge Rate'!$A59,'Monthly Tax Charge'!$A$2:$D$436,4)</f>
        <v>17.478088</v>
      </c>
      <c r="H59" s="16">
        <f>VLOOKUP($A59,'Monthly Rate'!$A$2:$N$156,8)+VLOOKUP('PNW Barge Rate'!$A59,'Monthly Tax Charge'!$A$2:$D$436,4)</f>
        <v>17.698087999999998</v>
      </c>
      <c r="I59" s="16">
        <f>VLOOKUP($A59,'Monthly Rate'!$A$2:$N$156,9)+VLOOKUP('PNW Barge Rate'!$A59,'Monthly Tax Charge'!$A$2:$D$436,4)</f>
        <v>18.898088000000001</v>
      </c>
      <c r="J59" s="16">
        <f>VLOOKUP($A59,'Monthly Rate'!$A$2:$N$156,10)+VLOOKUP('PNW Barge Rate'!$A59,'Monthly Tax Charge'!$A$2:$D$436,4)</f>
        <v>18.928087999999999</v>
      </c>
      <c r="K59" s="16">
        <f>VLOOKUP($A59,'Monthly Rate'!$A$2:$N$156,11)+VLOOKUP('PNW Barge Rate'!$A59,'Monthly Tax Charge'!$A$2:$D$436,4)</f>
        <v>19.958088</v>
      </c>
      <c r="L59" s="16">
        <f>VLOOKUP($A59,'Monthly Rate'!$A$2:$N$156,12)+VLOOKUP('PNW Barge Rate'!$A59,'Monthly Tax Charge'!$A$2:$D$436,4)</f>
        <v>20.968088000000002</v>
      </c>
      <c r="M59" s="16">
        <f>VLOOKUP($A59,'Monthly Rate'!$A$2:$N$156,13)+VLOOKUP('PNW Barge Rate'!$A59,'Monthly Tax Charge'!$A$2:$D$436,4)</f>
        <v>20.968088000000002</v>
      </c>
      <c r="N59" s="17">
        <f>VLOOKUP($A59,'Monthly Rate'!$A$2:$N$156,14)+VLOOKUP('PNW Barge Rate'!$A59,'Monthly Tax Charge'!$A$2:$D$436,4)</f>
        <v>21.868088</v>
      </c>
      <c r="O59" s="18">
        <f t="shared" ref="O59" si="198">B59/B47-1</f>
        <v>2.4535398581200241E-3</v>
      </c>
      <c r="P59" s="19">
        <f t="shared" ref="P59" si="199">C59/C47-1</f>
        <v>4.858244928638511E-3</v>
      </c>
      <c r="Q59" s="19">
        <f t="shared" ref="Q59" si="200">D59/D47-1</f>
        <v>7.4592470650580722E-3</v>
      </c>
      <c r="R59" s="19">
        <f t="shared" ref="R59" si="201">E59/E47-1</f>
        <v>7.9822028873199891E-3</v>
      </c>
      <c r="S59" s="19">
        <f t="shared" ref="S59" si="202">F59/F47-1</f>
        <v>8.4466993529097589E-3</v>
      </c>
      <c r="T59" s="19">
        <f t="shared" ref="T59" si="203">G59/G47-1</f>
        <v>8.3979661365074509E-3</v>
      </c>
      <c r="U59" s="19">
        <f t="shared" ref="U59" si="204">H59/H47-1</f>
        <v>8.8674780661626151E-3</v>
      </c>
      <c r="V59" s="19">
        <f t="shared" ref="V59" si="205">I59/I47-1</f>
        <v>1.0996799256173473E-2</v>
      </c>
      <c r="W59" s="19">
        <f t="shared" ref="W59" si="206">J59/J47-1</f>
        <v>1.0979178561871805E-2</v>
      </c>
      <c r="X59" s="19">
        <f t="shared" ref="X59" si="207">K59/K47-1</f>
        <v>1.2456949970399478E-2</v>
      </c>
      <c r="Y59" s="19">
        <f t="shared" ref="Y59" si="208">L59/L47-1</f>
        <v>1.3806724805911053E-2</v>
      </c>
      <c r="Z59" s="19">
        <f t="shared" ref="Z59" si="209">M59/M47-1</f>
        <v>1.3806724805911053E-2</v>
      </c>
      <c r="AA59" s="20">
        <f t="shared" ref="AA59" si="210">N59/N47-1</f>
        <v>1.4641343730875223E-2</v>
      </c>
      <c r="AB59" s="15">
        <f t="shared" ref="AB59" si="211">(B59+B47+B35)/3</f>
        <v>14.932542666666668</v>
      </c>
      <c r="AC59" s="16">
        <f t="shared" ref="AC59" si="212">(C59+C47+C35)/3</f>
        <v>15.985875999999999</v>
      </c>
      <c r="AD59" s="16">
        <f t="shared" ref="AD59" si="213">(D59+D47+D35)/3</f>
        <v>17.259209333333331</v>
      </c>
      <c r="AE59" s="16">
        <f t="shared" ref="AE59" si="214">(E59+E47+E35)/3</f>
        <v>17.409209333333333</v>
      </c>
      <c r="AF59" s="16">
        <f t="shared" ref="AF59" si="215">(F59+F47+F35)/3</f>
        <v>17.659209333333333</v>
      </c>
      <c r="AG59" s="16">
        <f t="shared" ref="AG59" si="216">(G59+G47+G35)/3</f>
        <v>17.755876000000001</v>
      </c>
      <c r="AH59" s="16">
        <f t="shared" ref="AH59" si="217">(H59+H47+H35)/3</f>
        <v>17.965875999999998</v>
      </c>
      <c r="AI59" s="16">
        <f t="shared" ref="AI59" si="218">(I59+I47+I35)/3</f>
        <v>19.109209333333336</v>
      </c>
      <c r="AJ59" s="16">
        <f t="shared" ref="AJ59" si="219">(J59+J47+J35)/3</f>
        <v>19.13920933333333</v>
      </c>
      <c r="AK59" s="16">
        <f t="shared" ref="AK59" si="220">(K59+K47+K35)/3</f>
        <v>20.125876000000002</v>
      </c>
      <c r="AL59" s="16">
        <f t="shared" ref="AL59" si="221">(L59+L47+L35)/3</f>
        <v>21.089209333333333</v>
      </c>
      <c r="AM59" s="16">
        <f t="shared" ref="AM59" si="222">(M59+M47+M35)/3</f>
        <v>21.089209333333333</v>
      </c>
      <c r="AN59" s="17">
        <f t="shared" ref="AN59" si="223">(N59+N47+N35)/3</f>
        <v>21.95254266666667</v>
      </c>
      <c r="AO59" s="21">
        <f t="shared" ref="AO59" si="224">B59/AB59-1</f>
        <v>-2.7085451935089155E-2</v>
      </c>
      <c r="AP59" s="22">
        <f t="shared" ref="AP59" si="225">C59/AC59-1</f>
        <v>-2.2381507275547441E-2</v>
      </c>
      <c r="AQ59" s="22">
        <f t="shared" ref="AQ59" si="226">D59/AD59-1</f>
        <v>-1.7446994674997329E-2</v>
      </c>
      <c r="AR59" s="22">
        <f t="shared" ref="AR59" si="227">E59/AE59-1</f>
        <v>-1.6722260486346396E-2</v>
      </c>
      <c r="AS59" s="22">
        <f t="shared" ref="AS59" si="228">F59/AF59-1</f>
        <v>-1.5919248026733168E-2</v>
      </c>
      <c r="AT59" s="22">
        <f t="shared" ref="AT59" si="229">G59/AG59-1</f>
        <v>-1.5644849062924404E-2</v>
      </c>
      <c r="AU59" s="22">
        <f t="shared" ref="AU59" si="230">H59/AH59-1</f>
        <v>-1.4905368377250316E-2</v>
      </c>
      <c r="AV59" s="22">
        <f t="shared" ref="AV59" si="231">I59/AI59-1</f>
        <v>-1.1048145930614872E-2</v>
      </c>
      <c r="AW59" s="22">
        <f t="shared" ref="AW59" si="232">J59/AJ59-1</f>
        <v>-1.1030828372081025E-2</v>
      </c>
      <c r="AX59" s="22">
        <f t="shared" ref="AX59" si="233">K59/AK59-1</f>
        <v>-8.3369290360331139E-3</v>
      </c>
      <c r="AY59" s="22">
        <f t="shared" ref="AY59" si="234">L59/AL59-1</f>
        <v>-5.7432847016170019E-3</v>
      </c>
      <c r="AZ59" s="22">
        <f t="shared" ref="AZ59" si="235">M59/AM59-1</f>
        <v>-5.7432847016170019E-3</v>
      </c>
      <c r="BA59" s="23">
        <f t="shared" ref="BA59" si="236">N59/AN59-1</f>
        <v>-3.8471473646152221E-3</v>
      </c>
    </row>
    <row r="60" spans="1:53" x14ac:dyDescent="0.3">
      <c r="A60" s="9">
        <v>45566</v>
      </c>
      <c r="B60" s="15">
        <f>VLOOKUP($A60,'Monthly Rate'!$A$2:$N$156,2)+VLOOKUP('PNW Barge Rate'!$A60,'Monthly Tax Charge'!$A$2:$D$436,4)</f>
        <v>14.303084</v>
      </c>
      <c r="C60" s="16">
        <f>VLOOKUP($A60,'Monthly Rate'!$A$2:$N$156,3)+VLOOKUP('PNW Barge Rate'!$A60,'Monthly Tax Charge'!$A$2:$D$436,4)</f>
        <v>15.403084</v>
      </c>
      <c r="D60" s="16">
        <f>VLOOKUP($A60,'Monthly Rate'!$A$2:$N$156,4)+VLOOKUP('PNW Barge Rate'!$A60,'Monthly Tax Charge'!$A$2:$D$436,4)</f>
        <v>16.733084000000002</v>
      </c>
      <c r="E60" s="16">
        <f>VLOOKUP($A60,'Monthly Rate'!$A$2:$N$156,5)+VLOOKUP('PNW Barge Rate'!$A60,'Monthly Tax Charge'!$A$2:$D$436,4)</f>
        <v>16.893084000000002</v>
      </c>
      <c r="F60" s="16">
        <f>VLOOKUP($A60,'Monthly Rate'!$A$2:$N$156,6)+VLOOKUP('PNW Barge Rate'!$A60,'Monthly Tax Charge'!$A$2:$D$436,4)</f>
        <v>17.153084</v>
      </c>
      <c r="G60" s="16">
        <f>VLOOKUP($A60,'Monthly Rate'!$A$2:$N$156,7)+VLOOKUP('PNW Barge Rate'!$A60,'Monthly Tax Charge'!$A$2:$D$436,4)</f>
        <v>17.253084000000001</v>
      </c>
      <c r="H60" s="16">
        <f>VLOOKUP($A60,'Monthly Rate'!$A$2:$N$156,8)+VLOOKUP('PNW Barge Rate'!$A60,'Monthly Tax Charge'!$A$2:$D$436,4)</f>
        <v>17.473084</v>
      </c>
      <c r="I60" s="16">
        <f>VLOOKUP($A60,'Monthly Rate'!$A$2:$N$156,9)+VLOOKUP('PNW Barge Rate'!$A60,'Monthly Tax Charge'!$A$2:$D$436,4)</f>
        <v>18.673084000000003</v>
      </c>
      <c r="J60" s="16">
        <f>VLOOKUP($A60,'Monthly Rate'!$A$2:$N$156,10)+VLOOKUP('PNW Barge Rate'!$A60,'Monthly Tax Charge'!$A$2:$D$436,4)</f>
        <v>18.703084</v>
      </c>
      <c r="K60" s="16">
        <f>VLOOKUP($A60,'Monthly Rate'!$A$2:$N$156,11)+VLOOKUP('PNW Barge Rate'!$A60,'Monthly Tax Charge'!$A$2:$D$436,4)</f>
        <v>19.733084000000002</v>
      </c>
      <c r="L60" s="16">
        <f>VLOOKUP($A60,'Monthly Rate'!$A$2:$N$156,12)+VLOOKUP('PNW Barge Rate'!$A60,'Monthly Tax Charge'!$A$2:$D$436,4)</f>
        <v>20.743084000000003</v>
      </c>
      <c r="M60" s="16">
        <f>VLOOKUP($A60,'Monthly Rate'!$A$2:$N$156,13)+VLOOKUP('PNW Barge Rate'!$A60,'Monthly Tax Charge'!$A$2:$D$436,4)</f>
        <v>20.743084000000003</v>
      </c>
      <c r="N60" s="17">
        <f>VLOOKUP($A60,'Monthly Rate'!$A$2:$N$156,14)+VLOOKUP('PNW Barge Rate'!$A60,'Monthly Tax Charge'!$A$2:$D$436,4)</f>
        <v>21.643084000000002</v>
      </c>
      <c r="O60" s="18">
        <f t="shared" ref="O60" si="237">B60/B48-1</f>
        <v>-8.2863733638979586E-2</v>
      </c>
      <c r="P60" s="19">
        <f t="shared" ref="P60" si="238">C60/C48-1</f>
        <v>-7.5188400141095624E-2</v>
      </c>
      <c r="Q60" s="19">
        <f t="shared" ref="Q60" si="239">D60/D48-1</f>
        <v>-6.7034617341427127E-2</v>
      </c>
      <c r="R60" s="19">
        <f t="shared" ref="R60" si="240">E60/E48-1</f>
        <v>-6.5925699632990553E-2</v>
      </c>
      <c r="S60" s="19">
        <f t="shared" ref="S60" si="241">F60/F48-1</f>
        <v>-6.448141911468952E-2</v>
      </c>
      <c r="T60" s="19">
        <f t="shared" ref="T60" si="242">G60/G48-1</f>
        <v>-6.4131649071418328E-2</v>
      </c>
      <c r="U60" s="19">
        <f t="shared" ref="U60" si="243">H60/H48-1</f>
        <v>-6.2873018107707734E-2</v>
      </c>
      <c r="V60" s="19">
        <f t="shared" ref="V60" si="244">I60/I48-1</f>
        <v>-5.6694606694745464E-2</v>
      </c>
      <c r="W60" s="19">
        <f t="shared" ref="W60" si="245">J60/J48-1</f>
        <v>-5.6608815722275163E-2</v>
      </c>
      <c r="X60" s="19">
        <f t="shared" ref="X60" si="246">K60/K48-1</f>
        <v>-5.1994787506830842E-2</v>
      </c>
      <c r="Y60" s="19">
        <f t="shared" ref="Y60" si="247">L60/L48-1</f>
        <v>-4.7843610679182524E-2</v>
      </c>
      <c r="Z60" s="19">
        <f t="shared" ref="Z60" si="248">M60/M48-1</f>
        <v>-4.7843610679182524E-2</v>
      </c>
      <c r="AA60" s="20">
        <f t="shared" ref="AA60" si="249">N60/N48-1</f>
        <v>-4.4682156000507511E-2</v>
      </c>
      <c r="AB60" s="15">
        <f t="shared" ref="AB60" si="250">(B60+B48+B36)/3</f>
        <v>14.866419666666667</v>
      </c>
      <c r="AC60" s="16">
        <f t="shared" ref="AC60" si="251">(C60+C48+C36)/3</f>
        <v>15.919753</v>
      </c>
      <c r="AD60" s="16">
        <f t="shared" ref="AD60" si="252">(D60+D48+D36)/3</f>
        <v>17.193086333333333</v>
      </c>
      <c r="AE60" s="16">
        <f t="shared" ref="AE60" si="253">(E60+E48+E36)/3</f>
        <v>17.343086333333336</v>
      </c>
      <c r="AF60" s="16">
        <f t="shared" ref="AF60" si="254">(F60+F48+F36)/3</f>
        <v>17.593086333333332</v>
      </c>
      <c r="AG60" s="16">
        <f t="shared" ref="AG60" si="255">(G60+G48+G36)/3</f>
        <v>17.689753</v>
      </c>
      <c r="AH60" s="16">
        <f t="shared" ref="AH60" si="256">(H60+H48+H36)/3</f>
        <v>17.899753</v>
      </c>
      <c r="AI60" s="16">
        <f t="shared" ref="AI60" si="257">(I60+I48+I36)/3</f>
        <v>19.043086333333335</v>
      </c>
      <c r="AJ60" s="16">
        <f t="shared" ref="AJ60" si="258">(J60+J48+J36)/3</f>
        <v>19.073086333333332</v>
      </c>
      <c r="AK60" s="16">
        <f t="shared" ref="AK60" si="259">(K60+K48+K36)/3</f>
        <v>20.059753000000001</v>
      </c>
      <c r="AL60" s="16">
        <f t="shared" ref="AL60" si="260">(L60+L48+L36)/3</f>
        <v>21.023086333333335</v>
      </c>
      <c r="AM60" s="16">
        <f t="shared" ref="AM60" si="261">(M60+M48+M36)/3</f>
        <v>21.023086333333335</v>
      </c>
      <c r="AN60" s="17">
        <f t="shared" ref="AN60" si="262">(N60+N48+N36)/3</f>
        <v>21.886419666666669</v>
      </c>
      <c r="AO60" s="21">
        <f t="shared" ref="AO60" si="263">B60/AB60-1</f>
        <v>-3.7893163202554536E-2</v>
      </c>
      <c r="AP60" s="22">
        <f t="shared" ref="AP60" si="264">C60/AC60-1</f>
        <v>-3.2454586449927936E-2</v>
      </c>
      <c r="AQ60" s="22">
        <f t="shared" ref="AQ60" si="265">D60/AD60-1</f>
        <v>-2.6755076105300257E-2</v>
      </c>
      <c r="AR60" s="22">
        <f t="shared" ref="AR60" si="266">E60/AE60-1</f>
        <v>-2.5947073357319939E-2</v>
      </c>
      <c r="AS60" s="22">
        <f t="shared" ref="AS60" si="267">F60/AF60-1</f>
        <v>-2.5009957036342567E-2</v>
      </c>
      <c r="AT60" s="22">
        <f t="shared" ref="AT60" si="268">G60/AG60-1</f>
        <v>-2.4684855690183971E-2</v>
      </c>
      <c r="AU60" s="22">
        <f t="shared" ref="AU60" si="269">H60/AH60-1</f>
        <v>-2.3836585901492624E-2</v>
      </c>
      <c r="AV60" s="22">
        <f t="shared" ref="AV60" si="270">I60/AI60-1</f>
        <v>-1.9429746148116434E-2</v>
      </c>
      <c r="AW60" s="22">
        <f t="shared" ref="AW60" si="271">J60/AJ60-1</f>
        <v>-1.9399185158968879E-2</v>
      </c>
      <c r="AX60" s="22">
        <f t="shared" ref="AX60" si="272">K60/AK60-1</f>
        <v>-1.6284796727058404E-2</v>
      </c>
      <c r="AY60" s="22">
        <f t="shared" ref="AY60" si="273">L60/AL60-1</f>
        <v>-1.3318802429563958E-2</v>
      </c>
      <c r="AZ60" s="22">
        <f t="shared" ref="AZ60" si="274">M60/AM60-1</f>
        <v>-1.3318802429563958E-2</v>
      </c>
      <c r="BA60" s="23">
        <f t="shared" ref="BA60" si="275">N60/AN60-1</f>
        <v>-1.1118112070073738E-2</v>
      </c>
    </row>
    <row r="61" spans="1:53" x14ac:dyDescent="0.3">
      <c r="A61" s="9">
        <v>45597</v>
      </c>
      <c r="B61" s="15">
        <f>VLOOKUP($A61,'Monthly Rate'!$A$2:$N$156,2)+VLOOKUP('PNW Barge Rate'!$A61,'Monthly Tax Charge'!$A$2:$D$436,4)</f>
        <v>14.221500000000001</v>
      </c>
      <c r="C61" s="16">
        <f>VLOOKUP($A61,'Monthly Rate'!$A$2:$N$156,3)+VLOOKUP('PNW Barge Rate'!$A61,'Monthly Tax Charge'!$A$2:$D$436,4)</f>
        <v>15.3215</v>
      </c>
      <c r="D61" s="16">
        <f>VLOOKUP($A61,'Monthly Rate'!$A$2:$N$156,4)+VLOOKUP('PNW Barge Rate'!$A61,'Monthly Tax Charge'!$A$2:$D$436,4)</f>
        <v>16.651499999999999</v>
      </c>
      <c r="E61" s="16">
        <f>VLOOKUP($A61,'Monthly Rate'!$A$2:$N$156,5)+VLOOKUP('PNW Barge Rate'!$A61,'Monthly Tax Charge'!$A$2:$D$436,4)</f>
        <v>16.811500000000002</v>
      </c>
      <c r="F61" s="16">
        <f>VLOOKUP($A61,'Monthly Rate'!$A$2:$N$156,6)+VLOOKUP('PNW Barge Rate'!$A61,'Monthly Tax Charge'!$A$2:$D$436,4)</f>
        <v>17.0715</v>
      </c>
      <c r="G61" s="16">
        <f>VLOOKUP($A61,'Monthly Rate'!$A$2:$N$156,7)+VLOOKUP('PNW Barge Rate'!$A61,'Monthly Tax Charge'!$A$2:$D$436,4)</f>
        <v>17.171500000000002</v>
      </c>
      <c r="H61" s="16">
        <f>VLOOKUP($A61,'Monthly Rate'!$A$2:$N$156,8)+VLOOKUP('PNW Barge Rate'!$A61,'Monthly Tax Charge'!$A$2:$D$436,4)</f>
        <v>17.391500000000001</v>
      </c>
      <c r="I61" s="16">
        <f>VLOOKUP($A61,'Monthly Rate'!$A$2:$N$156,9)+VLOOKUP('PNW Barge Rate'!$A61,'Monthly Tax Charge'!$A$2:$D$436,4)</f>
        <v>18.591500000000003</v>
      </c>
      <c r="J61" s="16">
        <f>VLOOKUP($A61,'Monthly Rate'!$A$2:$N$156,10)+VLOOKUP('PNW Barge Rate'!$A61,'Monthly Tax Charge'!$A$2:$D$436,4)</f>
        <v>18.621499999999997</v>
      </c>
      <c r="K61" s="16">
        <f>VLOOKUP($A61,'Monthly Rate'!$A$2:$N$156,11)+VLOOKUP('PNW Barge Rate'!$A61,'Monthly Tax Charge'!$A$2:$D$436,4)</f>
        <v>19.651499999999999</v>
      </c>
      <c r="L61" s="16">
        <f>VLOOKUP($A61,'Monthly Rate'!$A$2:$N$156,12)+VLOOKUP('PNW Barge Rate'!$A61,'Monthly Tax Charge'!$A$2:$D$436,4)</f>
        <v>20.661500000000004</v>
      </c>
      <c r="M61" s="16">
        <f>VLOOKUP($A61,'Monthly Rate'!$A$2:$N$156,13)+VLOOKUP('PNW Barge Rate'!$A61,'Monthly Tax Charge'!$A$2:$D$436,4)</f>
        <v>20.661500000000004</v>
      </c>
      <c r="N61" s="17">
        <f>VLOOKUP($A61,'Monthly Rate'!$A$2:$N$156,14)+VLOOKUP('PNW Barge Rate'!$A61,'Monthly Tax Charge'!$A$2:$D$436,4)</f>
        <v>21.561500000000002</v>
      </c>
      <c r="O61" s="18">
        <f t="shared" ref="O61" si="276">B61/B49-1</f>
        <v>-8.8095028173416745E-2</v>
      </c>
      <c r="P61" s="19">
        <f t="shared" ref="P61" si="277">C61/C49-1</f>
        <v>-8.0086758779072786E-2</v>
      </c>
      <c r="Q61" s="19">
        <f t="shared" ref="Q61" si="278">D61/D49-1</f>
        <v>-7.1583393154589836E-2</v>
      </c>
      <c r="R61" s="19">
        <f t="shared" ref="R61" si="279">E61/E49-1</f>
        <v>-7.043674792477328E-2</v>
      </c>
      <c r="S61" s="19">
        <f t="shared" ref="S61" si="280">F61/F49-1</f>
        <v>-6.8930959961276961E-2</v>
      </c>
      <c r="T61" s="19">
        <f t="shared" ref="T61" si="281">G61/G49-1</f>
        <v>-6.855705403334611E-2</v>
      </c>
      <c r="U61" s="19">
        <f t="shared" ref="U61" si="282">H61/H49-1</f>
        <v>-6.7248580412032521E-2</v>
      </c>
      <c r="V61" s="19">
        <f t="shared" ref="V61" si="283">I61/I49-1</f>
        <v>-6.0815973428136494E-2</v>
      </c>
      <c r="W61" s="19">
        <f t="shared" ref="W61" si="284">J61/J49-1</f>
        <v>-6.0723945953103153E-2</v>
      </c>
      <c r="X61" s="19">
        <f t="shared" ref="X61" si="285">K61/K49-1</f>
        <v>-5.5914198038709451E-2</v>
      </c>
      <c r="Y61" s="19">
        <f t="shared" ref="Y61" si="286">L61/L49-1</f>
        <v>-5.1588508345621564E-2</v>
      </c>
      <c r="Z61" s="19">
        <f t="shared" ref="Z61" si="287">M61/M49-1</f>
        <v>-5.1588508345621564E-2</v>
      </c>
      <c r="AA61" s="20">
        <f t="shared" ref="AA61" si="288">N61/N49-1</f>
        <v>-4.8283244042528373E-2</v>
      </c>
      <c r="AB61" s="15">
        <f t="shared" ref="AB61" si="289">(B61+B49+B37)/3</f>
        <v>14.865918333333335</v>
      </c>
      <c r="AC61" s="16">
        <f t="shared" ref="AC61" si="290">(C61+C49+C37)/3</f>
        <v>15.919251666666668</v>
      </c>
      <c r="AD61" s="16">
        <f t="shared" ref="AD61" si="291">(D61+D49+D37)/3</f>
        <v>17.192584999999998</v>
      </c>
      <c r="AE61" s="16">
        <f t="shared" ref="AE61" si="292">(E61+E49+E37)/3</f>
        <v>17.342585</v>
      </c>
      <c r="AF61" s="16">
        <f t="shared" ref="AF61" si="293">(F61+F49+F37)/3</f>
        <v>17.592585</v>
      </c>
      <c r="AG61" s="16">
        <f t="shared" ref="AG61" si="294">(G61+G49+G37)/3</f>
        <v>17.689251666666667</v>
      </c>
      <c r="AH61" s="16">
        <f t="shared" ref="AH61" si="295">(H61+H49+H37)/3</f>
        <v>17.899251666666668</v>
      </c>
      <c r="AI61" s="16">
        <f t="shared" ref="AI61" si="296">(I61+I49+I37)/3</f>
        <v>19.042585000000003</v>
      </c>
      <c r="AJ61" s="16">
        <f t="shared" ref="AJ61" si="297">(J61+J49+J37)/3</f>
        <v>19.072585</v>
      </c>
      <c r="AK61" s="16">
        <f t="shared" ref="AK61" si="298">(K61+K49+K37)/3</f>
        <v>20.059251666666668</v>
      </c>
      <c r="AL61" s="16">
        <f t="shared" ref="AL61" si="299">(L61+L49+L37)/3</f>
        <v>21.022585000000003</v>
      </c>
      <c r="AM61" s="16">
        <f t="shared" ref="AM61" si="300">(M61+M49+M37)/3</f>
        <v>21.022585000000003</v>
      </c>
      <c r="AN61" s="17">
        <f t="shared" ref="AN61" si="301">(N61+N49+N37)/3</f>
        <v>21.885918333333336</v>
      </c>
      <c r="AO61" s="21">
        <f t="shared" ref="AO61" si="302">B61/AB61-1</f>
        <v>-4.3348706678172477E-2</v>
      </c>
      <c r="AP61" s="22">
        <f t="shared" ref="AP61" si="303">C61/AC61-1</f>
        <v>-3.7548980265090015E-2</v>
      </c>
      <c r="AQ61" s="22">
        <f t="shared" ref="AQ61" si="304">D61/AD61-1</f>
        <v>-3.1471997957258857E-2</v>
      </c>
      <c r="AR61" s="22">
        <f t="shared" ref="AR61" si="305">E61/AE61-1</f>
        <v>-3.0623174111586993E-2</v>
      </c>
      <c r="AS61" s="22">
        <f t="shared" ref="AS61" si="306">F61/AF61-1</f>
        <v>-2.9619581204240242E-2</v>
      </c>
      <c r="AT61" s="22">
        <f t="shared" ref="AT61" si="307">G61/AG61-1</f>
        <v>-2.9269280375625373E-2</v>
      </c>
      <c r="AU61" s="22">
        <f t="shared" ref="AU61" si="308">H61/AH61-1</f>
        <v>-2.8367200826179828E-2</v>
      </c>
      <c r="AV61" s="22">
        <f t="shared" ref="AV61" si="309">I61/AI61-1</f>
        <v>-2.3688223001236408E-2</v>
      </c>
      <c r="AW61" s="22">
        <f t="shared" ref="AW61" si="310">J61/AJ61-1</f>
        <v>-2.3650962887306726E-2</v>
      </c>
      <c r="AX61" s="22">
        <f t="shared" ref="AX61" si="311">K61/AK61-1</f>
        <v>-2.0327361829965418E-2</v>
      </c>
      <c r="AY61" s="22">
        <f t="shared" ref="AY61" si="312">L61/AL61-1</f>
        <v>-1.7176051375223267E-2</v>
      </c>
      <c r="AZ61" s="22">
        <f t="shared" ref="AZ61" si="313">M61/AM61-1</f>
        <v>-1.7176051375223267E-2</v>
      </c>
      <c r="BA61" s="23">
        <f t="shared" ref="BA61" si="314">N61/AN61-1</f>
        <v>-1.482315379196264E-2</v>
      </c>
    </row>
    <row r="62" spans="1:53" x14ac:dyDescent="0.3">
      <c r="A62" s="9">
        <v>45627</v>
      </c>
      <c r="B62" s="15">
        <f>VLOOKUP($A62,'Monthly Rate'!$A$2:$N$156,2)+VLOOKUP('PNW Barge Rate'!$A62,'Monthly Tax Charge'!$A$2:$D$436,4)</f>
        <v>14.244960000000001</v>
      </c>
      <c r="C62" s="16">
        <f>VLOOKUP($A62,'Monthly Rate'!$A$2:$N$156,3)+VLOOKUP('PNW Barge Rate'!$A62,'Monthly Tax Charge'!$A$2:$D$436,4)</f>
        <v>15.34496</v>
      </c>
      <c r="D62" s="16">
        <f>VLOOKUP($A62,'Monthly Rate'!$A$2:$N$156,4)+VLOOKUP('PNW Barge Rate'!$A62,'Monthly Tax Charge'!$A$2:$D$436,4)</f>
        <v>16.674959999999999</v>
      </c>
      <c r="E62" s="16">
        <f>VLOOKUP($A62,'Monthly Rate'!$A$2:$N$156,5)+VLOOKUP('PNW Barge Rate'!$A62,'Monthly Tax Charge'!$A$2:$D$436,4)</f>
        <v>16.834959999999999</v>
      </c>
      <c r="F62" s="16">
        <f>VLOOKUP($A62,'Monthly Rate'!$A$2:$N$156,6)+VLOOKUP('PNW Barge Rate'!$A62,'Monthly Tax Charge'!$A$2:$D$436,4)</f>
        <v>17.09496</v>
      </c>
      <c r="G62" s="16">
        <f>VLOOKUP($A62,'Monthly Rate'!$A$2:$N$156,7)+VLOOKUP('PNW Barge Rate'!$A62,'Monthly Tax Charge'!$A$2:$D$436,4)</f>
        <v>17.194959999999998</v>
      </c>
      <c r="H62" s="16">
        <f>VLOOKUP($A62,'Monthly Rate'!$A$2:$N$156,8)+VLOOKUP('PNW Barge Rate'!$A62,'Monthly Tax Charge'!$A$2:$D$436,4)</f>
        <v>17.414960000000001</v>
      </c>
      <c r="I62" s="16">
        <f>VLOOKUP($A62,'Monthly Rate'!$A$2:$N$156,9)+VLOOKUP('PNW Barge Rate'!$A62,'Monthly Tax Charge'!$A$2:$D$436,4)</f>
        <v>18.61496</v>
      </c>
      <c r="J62" s="16">
        <f>VLOOKUP($A62,'Monthly Rate'!$A$2:$N$156,10)+VLOOKUP('PNW Barge Rate'!$A62,'Monthly Tax Charge'!$A$2:$D$436,4)</f>
        <v>18.644959999999998</v>
      </c>
      <c r="K62" s="16">
        <f>VLOOKUP($A62,'Monthly Rate'!$A$2:$N$156,11)+VLOOKUP('PNW Barge Rate'!$A62,'Monthly Tax Charge'!$A$2:$D$436,4)</f>
        <v>19.674959999999999</v>
      </c>
      <c r="L62" s="16">
        <f>VLOOKUP($A62,'Monthly Rate'!$A$2:$N$156,12)+VLOOKUP('PNW Barge Rate'!$A62,'Monthly Tax Charge'!$A$2:$D$436,4)</f>
        <v>20.68496</v>
      </c>
      <c r="M62" s="16">
        <f>VLOOKUP($A62,'Monthly Rate'!$A$2:$N$156,13)+VLOOKUP('PNW Barge Rate'!$A62,'Monthly Tax Charge'!$A$2:$D$436,4)</f>
        <v>20.68496</v>
      </c>
      <c r="N62" s="17">
        <f>VLOOKUP($A62,'Monthly Rate'!$A$2:$N$156,14)+VLOOKUP('PNW Barge Rate'!$A62,'Monthly Tax Charge'!$A$2:$D$436,4)</f>
        <v>21.584959999999999</v>
      </c>
      <c r="O62" s="18">
        <f t="shared" ref="O62" si="315">B62/B50-1</f>
        <v>-3.2986553893144532E-2</v>
      </c>
      <c r="P62" s="19">
        <f t="shared" ref="P62" si="316">C62/C50-1</f>
        <v>-2.8239146378216562E-2</v>
      </c>
      <c r="Q62" s="19">
        <f t="shared" ref="Q62" si="317">D62/D50-1</f>
        <v>-2.3192769019946935E-2</v>
      </c>
      <c r="R62" s="19">
        <f t="shared" ref="R62" si="318">E62/E50-1</f>
        <v>-2.2410061366779033E-2</v>
      </c>
      <c r="S62" s="19">
        <f t="shared" ref="S62" si="319">F62/F50-1</f>
        <v>-2.1517003063554641E-2</v>
      </c>
      <c r="T62" s="19">
        <f t="shared" ref="T62" si="320">G62/G50-1</f>
        <v>-2.1394544758455813E-2</v>
      </c>
      <c r="U62" s="19">
        <f t="shared" ref="U62" si="321">H62/H50-1</f>
        <v>-2.0579463975941348E-2</v>
      </c>
      <c r="V62" s="19">
        <f t="shared" ref="V62" si="322">I62/I50-1</f>
        <v>-1.668812983399981E-2</v>
      </c>
      <c r="W62" s="19">
        <f t="shared" ref="W62" si="323">J62/J50-1</f>
        <v>-1.6661725792171955E-2</v>
      </c>
      <c r="X62" s="19">
        <f t="shared" ref="X62" si="324">K62/K50-1</f>
        <v>-1.38300158273712E-2</v>
      </c>
      <c r="Y62" s="19">
        <f t="shared" ref="Y62" si="325">L62/L50-1</f>
        <v>-1.1276819556499396E-2</v>
      </c>
      <c r="Z62" s="19">
        <f t="shared" ref="Z62" si="326">M62/M50-1</f>
        <v>-1.1276819556499396E-2</v>
      </c>
      <c r="AA62" s="20">
        <f t="shared" ref="AA62" si="327">N62/N50-1</f>
        <v>-9.4498703379638505E-3</v>
      </c>
      <c r="AB62" s="15">
        <f t="shared" ref="AB62" si="328">(B62+B50+B38)/3</f>
        <v>14.818349666666668</v>
      </c>
      <c r="AC62" s="16">
        <f t="shared" ref="AC62" si="329">(C62+C50+C38)/3</f>
        <v>15.871682999999999</v>
      </c>
      <c r="AD62" s="16">
        <f t="shared" ref="AD62" si="330">(D62+D50+D38)/3</f>
        <v>17.145016333333334</v>
      </c>
      <c r="AE62" s="16">
        <f t="shared" ref="AE62" si="331">(E62+E50+E38)/3</f>
        <v>17.295016333333333</v>
      </c>
      <c r="AF62" s="16">
        <f t="shared" ref="AF62" si="332">(F62+F50+F38)/3</f>
        <v>17.545016333333333</v>
      </c>
      <c r="AG62" s="16">
        <f t="shared" ref="AG62" si="333">(G62+G50+G38)/3</f>
        <v>17.641682999999997</v>
      </c>
      <c r="AH62" s="16">
        <f t="shared" ref="AH62" si="334">(H62+H50+H38)/3</f>
        <v>17.851682999999998</v>
      </c>
      <c r="AI62" s="16">
        <f t="shared" ref="AI62" si="335">(I62+I50+I38)/3</f>
        <v>18.995016333333332</v>
      </c>
      <c r="AJ62" s="16">
        <f t="shared" ref="AJ62" si="336">(J62+J50+J38)/3</f>
        <v>19.025016333333333</v>
      </c>
      <c r="AK62" s="16">
        <f t="shared" ref="AK62" si="337">(K62+K50+K38)/3</f>
        <v>20.011682999999998</v>
      </c>
      <c r="AL62" s="16">
        <f t="shared" ref="AL62" si="338">(L62+L50+L38)/3</f>
        <v>20.975016333333333</v>
      </c>
      <c r="AM62" s="16">
        <f t="shared" ref="AM62" si="339">(M62+M50+M38)/3</f>
        <v>20.975016333333333</v>
      </c>
      <c r="AN62" s="17">
        <f t="shared" ref="AN62" si="340">(N62+N50+N38)/3</f>
        <v>21.838349666666662</v>
      </c>
      <c r="AO62" s="21">
        <f t="shared" ref="AO62" si="341">B62/AB62-1</f>
        <v>-3.8694569878890528E-2</v>
      </c>
      <c r="AP62" s="22">
        <f t="shared" ref="AP62" si="342">C62/AC62-1</f>
        <v>-3.3186335689794122E-2</v>
      </c>
      <c r="AQ62" s="22">
        <f t="shared" ref="AQ62" si="343">D62/AD62-1</f>
        <v>-2.7416499593497123E-2</v>
      </c>
      <c r="AR62" s="22">
        <f t="shared" ref="AR62" si="344">E62/AE62-1</f>
        <v>-2.6600514533579811E-2</v>
      </c>
      <c r="AS62" s="22">
        <f t="shared" ref="AS62" si="345">F62/AF62-1</f>
        <v>-2.5651519769649966E-2</v>
      </c>
      <c r="AT62" s="22">
        <f t="shared" ref="AT62" si="346">G62/AG62-1</f>
        <v>-2.5322017179426615E-2</v>
      </c>
      <c r="AU62" s="22">
        <f t="shared" ref="AU62" si="347">H62/AH62-1</f>
        <v>-2.4463967907115358E-2</v>
      </c>
      <c r="AV62" s="22">
        <f t="shared" ref="AV62" si="348">I62/AI62-1</f>
        <v>-2.0008213031456612E-2</v>
      </c>
      <c r="AW62" s="22">
        <f t="shared" ref="AW62" si="349">J62/AJ62-1</f>
        <v>-1.9976662656916999E-2</v>
      </c>
      <c r="AX62" s="22">
        <f t="shared" ref="AX62" si="350">K62/AK62-1</f>
        <v>-1.6826320904643532E-2</v>
      </c>
      <c r="AY62" s="22">
        <f t="shared" ref="AY62" si="351">L62/AL62-1</f>
        <v>-1.3828658282014183E-2</v>
      </c>
      <c r="AZ62" s="22">
        <f t="shared" ref="AZ62" si="352">M62/AM62-1</f>
        <v>-1.3828658282014183E-2</v>
      </c>
      <c r="BA62" s="23">
        <f t="shared" ref="BA62" si="353">N62/AN62-1</f>
        <v>-1.1602967739518744E-2</v>
      </c>
    </row>
    <row r="63" spans="1:53" x14ac:dyDescent="0.3">
      <c r="A63" s="9">
        <v>45658</v>
      </c>
      <c r="B63" s="15">
        <f>VLOOKUP($A63,'Monthly Rate'!$A$2:$N$156,2)+VLOOKUP('PNW Barge Rate'!$A63,'Monthly Tax Charge'!$A$2:$D$436,4)</f>
        <v>14.163585000000001</v>
      </c>
      <c r="C63" s="16">
        <f>VLOOKUP($A63,'Monthly Rate'!$A$2:$N$156,3)+VLOOKUP('PNW Barge Rate'!$A63,'Monthly Tax Charge'!$A$2:$D$436,4)</f>
        <v>15.263584999999999</v>
      </c>
      <c r="D63" s="16">
        <f>VLOOKUP($A63,'Monthly Rate'!$A$2:$N$156,4)+VLOOKUP('PNW Barge Rate'!$A63,'Monthly Tax Charge'!$A$2:$D$436,4)</f>
        <v>16.593585000000001</v>
      </c>
      <c r="E63" s="16">
        <f>VLOOKUP($A63,'Monthly Rate'!$A$2:$N$156,5)+VLOOKUP('PNW Barge Rate'!$A63,'Monthly Tax Charge'!$A$2:$D$436,4)</f>
        <v>16.753585000000001</v>
      </c>
      <c r="F63" s="16">
        <f>VLOOKUP($A63,'Monthly Rate'!$A$2:$N$156,6)+VLOOKUP('PNW Barge Rate'!$A63,'Monthly Tax Charge'!$A$2:$D$436,4)</f>
        <v>17.013584999999999</v>
      </c>
      <c r="G63" s="16">
        <f>VLOOKUP($A63,'Monthly Rate'!$A$2:$N$156,7)+VLOOKUP('PNW Barge Rate'!$A63,'Monthly Tax Charge'!$A$2:$D$436,4)</f>
        <v>17.113585</v>
      </c>
      <c r="H63" s="16">
        <f>VLOOKUP($A63,'Monthly Rate'!$A$2:$N$156,8)+VLOOKUP('PNW Barge Rate'!$A63,'Monthly Tax Charge'!$A$2:$D$436,4)</f>
        <v>17.333584999999999</v>
      </c>
      <c r="I63" s="16">
        <f>VLOOKUP($A63,'Monthly Rate'!$A$2:$N$156,9)+VLOOKUP('PNW Barge Rate'!$A63,'Monthly Tax Charge'!$A$2:$D$436,4)</f>
        <v>18.533585000000002</v>
      </c>
      <c r="J63" s="16">
        <f>VLOOKUP($A63,'Monthly Rate'!$A$2:$N$156,10)+VLOOKUP('PNW Barge Rate'!$A63,'Monthly Tax Charge'!$A$2:$D$436,4)</f>
        <v>18.563585</v>
      </c>
      <c r="K63" s="16">
        <f>VLOOKUP($A63,'Monthly Rate'!$A$2:$N$156,11)+VLOOKUP('PNW Barge Rate'!$A63,'Monthly Tax Charge'!$A$2:$D$436,4)</f>
        <v>19.593585000000001</v>
      </c>
      <c r="L63" s="16">
        <f>VLOOKUP($A63,'Monthly Rate'!$A$2:$N$156,12)+VLOOKUP('PNW Barge Rate'!$A63,'Monthly Tax Charge'!$A$2:$D$436,4)</f>
        <v>20.603585000000002</v>
      </c>
      <c r="M63" s="16">
        <f>VLOOKUP($A63,'Monthly Rate'!$A$2:$N$156,13)+VLOOKUP('PNW Barge Rate'!$A63,'Monthly Tax Charge'!$A$2:$D$436,4)</f>
        <v>20.603585000000002</v>
      </c>
      <c r="N63" s="17">
        <f>VLOOKUP($A63,'Monthly Rate'!$A$2:$N$156,14)+VLOOKUP('PNW Barge Rate'!$A63,'Monthly Tax Charge'!$A$2:$D$436,4)</f>
        <v>21.503585000000001</v>
      </c>
      <c r="O63" s="18">
        <f t="shared" ref="O63" si="354">B63/B51-1</f>
        <v>-9.2521243224956695E-3</v>
      </c>
      <c r="P63" s="19">
        <f t="shared" ref="P63" si="355">C63/C51-1</f>
        <v>-6.0085887777507896E-3</v>
      </c>
      <c r="Q63" s="19">
        <f t="shared" ref="Q63" si="356">D63/D51-1</f>
        <v>-2.5407174817375644E-3</v>
      </c>
      <c r="R63" s="19">
        <f t="shared" ref="R63" si="357">E63/E51-1</f>
        <v>-1.9222735908785982E-3</v>
      </c>
      <c r="S63" s="19">
        <f t="shared" ref="S63" si="358">F63/F51-1</f>
        <v>-1.3070670019907915E-3</v>
      </c>
      <c r="T63" s="19">
        <f t="shared" ref="T63" si="359">G63/G51-1</f>
        <v>-1.2994393275571614E-3</v>
      </c>
      <c r="U63" s="19">
        <f t="shared" ref="U63" si="360">H63/H51-1</f>
        <v>-7.0720077630093137E-4</v>
      </c>
      <c r="V63" s="19">
        <f t="shared" ref="V63" si="361">I63/I51-1</f>
        <v>2.0400790404249136E-3</v>
      </c>
      <c r="W63" s="19">
        <f t="shared" ref="W63" si="362">J63/J51-1</f>
        <v>2.0367754206391808E-3</v>
      </c>
      <c r="X63" s="19">
        <f t="shared" ref="X63" si="363">K63/K51-1</f>
        <v>3.9830697629805734E-3</v>
      </c>
      <c r="Y63" s="19">
        <f t="shared" ref="Y63" si="364">L63/L51-1</f>
        <v>5.747039468995796E-3</v>
      </c>
      <c r="Z63" s="19">
        <f t="shared" ref="Z63" si="365">M63/M51-1</f>
        <v>5.747039468995796E-3</v>
      </c>
      <c r="AA63" s="20">
        <f t="shared" ref="AA63" si="366">N63/N51-1</f>
        <v>6.9176823289467393E-3</v>
      </c>
      <c r="AB63" s="15">
        <f t="shared" ref="AB63" si="367">(B63+B51+B39)/3</f>
        <v>14.590424666666669</v>
      </c>
      <c r="AC63" s="16">
        <f t="shared" ref="AC63" si="368">(C63+C51+C39)/3</f>
        <v>15.643758</v>
      </c>
      <c r="AD63" s="16">
        <f t="shared" ref="AD63" si="369">(D63+D51+D39)/3</f>
        <v>16.917091333333335</v>
      </c>
      <c r="AE63" s="16">
        <f t="shared" ref="AE63" si="370">(E63+E51+E39)/3</f>
        <v>17.067091333333334</v>
      </c>
      <c r="AF63" s="16">
        <f t="shared" ref="AF63" si="371">(F63+F51+F39)/3</f>
        <v>17.317091333333334</v>
      </c>
      <c r="AG63" s="16">
        <f t="shared" ref="AG63" si="372">(G63+G51+G39)/3</f>
        <v>17.413758000000001</v>
      </c>
      <c r="AH63" s="16">
        <f t="shared" ref="AH63" si="373">(H63+H51+H39)/3</f>
        <v>17.623757999999999</v>
      </c>
      <c r="AI63" s="16">
        <f t="shared" ref="AI63" si="374">(I63+I51+I39)/3</f>
        <v>18.767091333333333</v>
      </c>
      <c r="AJ63" s="16">
        <f t="shared" ref="AJ63" si="375">(J63+J51+J39)/3</f>
        <v>18.797091333333334</v>
      </c>
      <c r="AK63" s="16">
        <f t="shared" ref="AK63" si="376">(K63+K51+K39)/3</f>
        <v>19.783758000000002</v>
      </c>
      <c r="AL63" s="16">
        <f t="shared" ref="AL63" si="377">(L63+L51+L39)/3</f>
        <v>20.747091333333334</v>
      </c>
      <c r="AM63" s="16">
        <f t="shared" ref="AM63" si="378">(M63+M51+M39)/3</f>
        <v>20.747091333333334</v>
      </c>
      <c r="AN63" s="17">
        <f t="shared" ref="AN63" si="379">(N63+N51+N39)/3</f>
        <v>21.61042466666667</v>
      </c>
      <c r="AO63" s="21">
        <f t="shared" ref="AO63" si="380">B63/AB63-1</f>
        <v>-2.9254780201280028E-2</v>
      </c>
      <c r="AP63" s="22">
        <f t="shared" ref="AP63" si="381">C63/AC63-1</f>
        <v>-2.4301897280691875E-2</v>
      </c>
      <c r="AQ63" s="22">
        <f t="shared" ref="AQ63" si="382">D63/AD63-1</f>
        <v>-1.912304703917389E-2</v>
      </c>
      <c r="AR63" s="22">
        <f t="shared" ref="AR63" si="383">E63/AE63-1</f>
        <v>-1.8369054645007488E-2</v>
      </c>
      <c r="AS63" s="22">
        <f t="shared" ref="AS63" si="384">F63/AF63-1</f>
        <v>-1.7526403683574832E-2</v>
      </c>
      <c r="AT63" s="22">
        <f t="shared" ref="AT63" si="385">G63/AG63-1</f>
        <v>-1.7237692174199348E-2</v>
      </c>
      <c r="AU63" s="22">
        <f t="shared" ref="AU63" si="386">H63/AH63-1</f>
        <v>-1.6464876560379427E-2</v>
      </c>
      <c r="AV63" s="22">
        <f t="shared" ref="AV63" si="387">I63/AI63-1</f>
        <v>-1.2442329457766688E-2</v>
      </c>
      <c r="AW63" s="22">
        <f t="shared" ref="AW63" si="388">J63/AJ63-1</f>
        <v>-1.2422471604383367E-2</v>
      </c>
      <c r="AX63" s="22">
        <f t="shared" ref="AX63" si="389">K63/AK63-1</f>
        <v>-9.6125822000047156E-3</v>
      </c>
      <c r="AY63" s="22">
        <f t="shared" ref="AY63" si="390">L63/AL63-1</f>
        <v>-6.916937465000994E-3</v>
      </c>
      <c r="AZ63" s="22">
        <f t="shared" ref="AZ63" si="391">M63/AM63-1</f>
        <v>-6.916937465000994E-3</v>
      </c>
      <c r="BA63" s="23">
        <f t="shared" ref="BA63" si="392">N63/AN63-1</f>
        <v>-4.9438948245874581E-3</v>
      </c>
    </row>
    <row r="64" spans="1:53" x14ac:dyDescent="0.3">
      <c r="A64" s="9">
        <v>45689</v>
      </c>
      <c r="B64" s="15">
        <f>VLOOKUP($A64,'Monthly Rate'!$A$2:$N$156,2)+VLOOKUP('PNW Barge Rate'!$A64,'Monthly Tax Charge'!$A$2:$D$436,4)</f>
        <v>14.014735999999999</v>
      </c>
      <c r="C64" s="16">
        <f>VLOOKUP($A64,'Monthly Rate'!$A$2:$N$156,3)+VLOOKUP('PNW Barge Rate'!$A64,'Monthly Tax Charge'!$A$2:$D$436,4)</f>
        <v>15.114736000000001</v>
      </c>
      <c r="D64" s="16">
        <f>VLOOKUP($A64,'Monthly Rate'!$A$2:$N$156,4)+VLOOKUP('PNW Barge Rate'!$A64,'Monthly Tax Charge'!$A$2:$D$436,4)</f>
        <v>16.444735999999999</v>
      </c>
      <c r="E64" s="16">
        <f>VLOOKUP($A64,'Monthly Rate'!$A$2:$N$156,5)+VLOOKUP('PNW Barge Rate'!$A64,'Monthly Tax Charge'!$A$2:$D$436,4)</f>
        <v>16.604735999999999</v>
      </c>
      <c r="F64" s="16">
        <f>VLOOKUP($A64,'Monthly Rate'!$A$2:$N$156,6)+VLOOKUP('PNW Barge Rate'!$A64,'Monthly Tax Charge'!$A$2:$D$436,4)</f>
        <v>16.864736000000001</v>
      </c>
      <c r="G64" s="16">
        <f>VLOOKUP($A64,'Monthly Rate'!$A$2:$N$156,7)+VLOOKUP('PNW Barge Rate'!$A64,'Monthly Tax Charge'!$A$2:$D$436,4)</f>
        <v>16.964735999999998</v>
      </c>
      <c r="H64" s="16">
        <f>VLOOKUP($A64,'Monthly Rate'!$A$2:$N$156,8)+VLOOKUP('PNW Barge Rate'!$A64,'Monthly Tax Charge'!$A$2:$D$436,4)</f>
        <v>17.184736000000001</v>
      </c>
      <c r="I64" s="16">
        <f>VLOOKUP($A64,'Monthly Rate'!$A$2:$N$156,9)+VLOOKUP('PNW Barge Rate'!$A64,'Monthly Tax Charge'!$A$2:$D$436,4)</f>
        <v>18.384736</v>
      </c>
      <c r="J64" s="16">
        <f>VLOOKUP($A64,'Monthly Rate'!$A$2:$N$156,10)+VLOOKUP('PNW Barge Rate'!$A64,'Monthly Tax Charge'!$A$2:$D$436,4)</f>
        <v>18.414735999999998</v>
      </c>
      <c r="K64" s="16">
        <f>VLOOKUP($A64,'Monthly Rate'!$A$2:$N$156,11)+VLOOKUP('PNW Barge Rate'!$A64,'Monthly Tax Charge'!$A$2:$D$436,4)</f>
        <v>19.444735999999999</v>
      </c>
      <c r="L64" s="16">
        <f>VLOOKUP($A64,'Monthly Rate'!$A$2:$N$156,12)+VLOOKUP('PNW Barge Rate'!$A64,'Monthly Tax Charge'!$A$2:$D$436,4)</f>
        <v>20.454736</v>
      </c>
      <c r="M64" s="16">
        <f>VLOOKUP($A64,'Monthly Rate'!$A$2:$N$156,13)+VLOOKUP('PNW Barge Rate'!$A64,'Monthly Tax Charge'!$A$2:$D$436,4)</f>
        <v>20.454736</v>
      </c>
      <c r="N64" s="17">
        <f>VLOOKUP($A64,'Monthly Rate'!$A$2:$N$156,14)+VLOOKUP('PNW Barge Rate'!$A64,'Monthly Tax Charge'!$A$2:$D$436,4)</f>
        <v>21.354735999999999</v>
      </c>
      <c r="O64" s="18">
        <f t="shared" ref="O64" si="393">B64/B52-1</f>
        <v>4.8404610953074467E-3</v>
      </c>
      <c r="P64" s="19">
        <f t="shared" ref="P64" si="394">C64/C52-1</f>
        <v>7.1639493643895769E-3</v>
      </c>
      <c r="Q64" s="19">
        <f t="shared" ref="Q64" si="395">D64/D52-1</f>
        <v>9.6708309733548603E-3</v>
      </c>
      <c r="R64" s="19">
        <f t="shared" ref="R64" si="396">E64/E52-1</f>
        <v>1.0190953765006006E-2</v>
      </c>
      <c r="S64" s="19">
        <f t="shared" ref="S64" si="397">F64/F52-1</f>
        <v>1.0637538596141916E-2</v>
      </c>
      <c r="T64" s="19">
        <f t="shared" ref="T64" si="398">G64/G52-1</f>
        <v>1.0574171728799708E-2</v>
      </c>
      <c r="U64" s="19">
        <f t="shared" ref="U64" si="399">H64/H52-1</f>
        <v>1.1031859612377959E-2</v>
      </c>
      <c r="V64" s="19">
        <f t="shared" ref="V64" si="400">I64/I52-1</f>
        <v>1.3088006568497512E-2</v>
      </c>
      <c r="W64" s="19">
        <f t="shared" ref="W64" si="401">J64/J52-1</f>
        <v>1.3066405900790556E-2</v>
      </c>
      <c r="X64" s="19">
        <f t="shared" ref="X64" si="402">K64/K52-1</f>
        <v>1.4478413020142522E-2</v>
      </c>
      <c r="Y64" s="19">
        <f t="shared" ref="Y64" si="403">L64/L52-1</f>
        <v>1.5767366158942142E-2</v>
      </c>
      <c r="Z64" s="19">
        <f t="shared" ref="Z64" si="404">M64/M52-1</f>
        <v>1.5767366158942142E-2</v>
      </c>
      <c r="AA64" s="20">
        <f t="shared" ref="AA64" si="405">N64/N52-1</f>
        <v>1.6542451466102781E-2</v>
      </c>
      <c r="AB64" s="15">
        <f t="shared" ref="AB64" si="406">(B64+B52+B40)/3</f>
        <v>13.917537000000001</v>
      </c>
      <c r="AC64" s="16">
        <f t="shared" ref="AC64" si="407">(C64+C52+C40)/3</f>
        <v>14.970870333333332</v>
      </c>
      <c r="AD64" s="16">
        <f t="shared" ref="AD64" si="408">(D64+D52+D40)/3</f>
        <v>16.244203666666667</v>
      </c>
      <c r="AE64" s="16">
        <f t="shared" ref="AE64" si="409">(E64+E52+E40)/3</f>
        <v>16.394203666666666</v>
      </c>
      <c r="AF64" s="16">
        <f t="shared" ref="AF64" si="410">(F64+F52+F40)/3</f>
        <v>16.644203666666666</v>
      </c>
      <c r="AG64" s="16">
        <f t="shared" ref="AG64" si="411">(G64+G52+G40)/3</f>
        <v>16.74087033333333</v>
      </c>
      <c r="AH64" s="16">
        <f t="shared" ref="AH64" si="412">(H64+H52+H40)/3</f>
        <v>16.950870333333331</v>
      </c>
      <c r="AI64" s="16">
        <f t="shared" ref="AI64" si="413">(I64+I52+I40)/3</f>
        <v>18.094203666666665</v>
      </c>
      <c r="AJ64" s="16">
        <f t="shared" ref="AJ64" si="414">(J64+J52+J40)/3</f>
        <v>18.124203666666666</v>
      </c>
      <c r="AK64" s="16">
        <f t="shared" ref="AK64" si="415">(K64+K52+K40)/3</f>
        <v>19.110870333333331</v>
      </c>
      <c r="AL64" s="16">
        <f t="shared" ref="AL64" si="416">(L64+L52+L40)/3</f>
        <v>20.074203666666666</v>
      </c>
      <c r="AM64" s="16">
        <f t="shared" ref="AM64" si="417">(M64+M52+M40)/3</f>
        <v>20.074203666666666</v>
      </c>
      <c r="AN64" s="17">
        <f t="shared" ref="AN64" si="418">(N64+N52+N40)/3</f>
        <v>20.937536999999995</v>
      </c>
      <c r="AO64" s="21">
        <f t="shared" ref="AO64" si="419">B64/AB64-1</f>
        <v>6.983922514450569E-3</v>
      </c>
      <c r="AP64" s="22">
        <f t="shared" ref="AP64" si="420">C64/AC64-1</f>
        <v>9.6097062804922917E-3</v>
      </c>
      <c r="AQ64" s="22">
        <f t="shared" ref="AQ64" si="421">D64/AD64-1</f>
        <v>1.234485466005486E-2</v>
      </c>
      <c r="AR64" s="22">
        <f t="shared" ref="AR64" si="422">E64/AE64-1</f>
        <v>1.2841876166354904E-2</v>
      </c>
      <c r="AS64" s="22">
        <f t="shared" ref="AS64" si="423">F64/AF64-1</f>
        <v>1.3249797812495911E-2</v>
      </c>
      <c r="AT64" s="22">
        <f t="shared" ref="AT64" si="424">G64/AG64-1</f>
        <v>1.3372403119384035E-2</v>
      </c>
      <c r="AU64" s="22">
        <f t="shared" ref="AU64" si="425">H64/AH64-1</f>
        <v>1.3796676044815381E-2</v>
      </c>
      <c r="AV64" s="22">
        <f t="shared" ref="AV64" si="426">I64/AI64-1</f>
        <v>1.6056652101720026E-2</v>
      </c>
      <c r="AW64" s="22">
        <f t="shared" ref="AW64" si="427">J64/AJ64-1</f>
        <v>1.6030074406395478E-2</v>
      </c>
      <c r="AX64" s="22">
        <f t="shared" ref="AX64" si="428">K64/AK64-1</f>
        <v>1.7469935217149013E-2</v>
      </c>
      <c r="AY64" s="22">
        <f t="shared" ref="AY64" si="429">L64/AL64-1</f>
        <v>1.8956285372615289E-2</v>
      </c>
      <c r="AZ64" s="22">
        <f t="shared" ref="AZ64" si="430">M64/AM64-1</f>
        <v>1.8956285372615289E-2</v>
      </c>
      <c r="BA64" s="23">
        <f t="shared" ref="BA64" si="431">N64/AN64-1</f>
        <v>1.9925887175745727E-2</v>
      </c>
    </row>
    <row r="65" spans="1:53" x14ac:dyDescent="0.3">
      <c r="A65" s="9">
        <v>45717</v>
      </c>
      <c r="B65" s="15">
        <f>VLOOKUP($A65,'Monthly Rate'!$A$2:$N$156,2)+VLOOKUP('PNW Barge Rate'!$A65,'Monthly Tax Charge'!$A$2:$D$436,4)</f>
        <v>14.210040000000001</v>
      </c>
      <c r="C65" s="16">
        <f>VLOOKUP($A65,'Monthly Rate'!$A$2:$N$156,3)+VLOOKUP('PNW Barge Rate'!$A65,'Monthly Tax Charge'!$A$2:$D$436,4)</f>
        <v>15.310040000000001</v>
      </c>
      <c r="D65" s="16">
        <f>VLOOKUP($A65,'Monthly Rate'!$A$2:$N$156,4)+VLOOKUP('PNW Barge Rate'!$A65,'Monthly Tax Charge'!$A$2:$D$436,4)</f>
        <v>16.640039999999999</v>
      </c>
      <c r="E65" s="16">
        <f>VLOOKUP($A65,'Monthly Rate'!$A$2:$N$156,5)+VLOOKUP('PNW Barge Rate'!$A65,'Monthly Tax Charge'!$A$2:$D$436,4)</f>
        <v>16.800039999999999</v>
      </c>
      <c r="F65" s="16">
        <f>VLOOKUP($A65,'Monthly Rate'!$A$2:$N$156,6)+VLOOKUP('PNW Barge Rate'!$A65,'Monthly Tax Charge'!$A$2:$D$436,4)</f>
        <v>17.060040000000001</v>
      </c>
      <c r="G65" s="16">
        <f>VLOOKUP($A65,'Monthly Rate'!$A$2:$N$156,7)+VLOOKUP('PNW Barge Rate'!$A65,'Monthly Tax Charge'!$A$2:$D$436,4)</f>
        <v>17.160039999999999</v>
      </c>
      <c r="H65" s="16">
        <f>VLOOKUP($A65,'Monthly Rate'!$A$2:$N$156,8)+VLOOKUP('PNW Barge Rate'!$A65,'Monthly Tax Charge'!$A$2:$D$436,4)</f>
        <v>17.380040000000001</v>
      </c>
      <c r="I65" s="16">
        <f>VLOOKUP($A65,'Monthly Rate'!$A$2:$N$156,9)+VLOOKUP('PNW Barge Rate'!$A65,'Monthly Tax Charge'!$A$2:$D$436,4)</f>
        <v>18.58004</v>
      </c>
      <c r="J65" s="16">
        <f>VLOOKUP($A65,'Monthly Rate'!$A$2:$N$156,10)+VLOOKUP('PNW Barge Rate'!$A65,'Monthly Tax Charge'!$A$2:$D$436,4)</f>
        <v>18.610039999999998</v>
      </c>
      <c r="K65" s="16">
        <f>VLOOKUP($A65,'Monthly Rate'!$A$2:$N$156,11)+VLOOKUP('PNW Barge Rate'!$A65,'Monthly Tax Charge'!$A$2:$D$436,4)</f>
        <v>19.640039999999999</v>
      </c>
      <c r="L65" s="16">
        <f>VLOOKUP($A65,'Monthly Rate'!$A$2:$N$156,12)+VLOOKUP('PNW Barge Rate'!$A65,'Monthly Tax Charge'!$A$2:$D$436,4)</f>
        <v>20.650040000000001</v>
      </c>
      <c r="M65" s="16">
        <f>VLOOKUP($A65,'Monthly Rate'!$A$2:$N$156,13)+VLOOKUP('PNW Barge Rate'!$A65,'Monthly Tax Charge'!$A$2:$D$436,4)</f>
        <v>20.650040000000001</v>
      </c>
      <c r="N65" s="17">
        <f>VLOOKUP($A65,'Monthly Rate'!$A$2:$N$156,14)+VLOOKUP('PNW Barge Rate'!$A65,'Monthly Tax Charge'!$A$2:$D$436,4)</f>
        <v>21.550039999999999</v>
      </c>
      <c r="O65" s="18">
        <f t="shared" ref="O65" si="432">B65/B53-1</f>
        <v>3.1844025705261014E-2</v>
      </c>
      <c r="P65" s="19">
        <f t="shared" ref="P65" si="433">C65/C53-1</f>
        <v>3.2265111418265269E-2</v>
      </c>
      <c r="Q65" s="19">
        <f t="shared" ref="Q65" si="434">D65/D53-1</f>
        <v>3.2805139186295573E-2</v>
      </c>
      <c r="R65" s="19">
        <f t="shared" ref="R65" si="435">E65/E53-1</f>
        <v>3.3117486086769343E-2</v>
      </c>
      <c r="S65" s="19">
        <f t="shared" ref="S65" si="436">F65/F53-1</f>
        <v>3.3221693970868937E-2</v>
      </c>
      <c r="T65" s="19">
        <f t="shared" ref="T65" si="437">G65/G53-1</f>
        <v>3.3021701833067407E-2</v>
      </c>
      <c r="U65" s="19">
        <f t="shared" ref="U65" si="438">H65/H53-1</f>
        <v>3.3203935439764631E-2</v>
      </c>
      <c r="V65" s="19">
        <f t="shared" ref="V65" si="439">I65/I53-1</f>
        <v>3.3861391647886929E-2</v>
      </c>
      <c r="W65" s="19">
        <f t="shared" ref="W65" si="440">J65/J53-1</f>
        <v>3.3804960697719544E-2</v>
      </c>
      <c r="X65" s="19">
        <f t="shared" ref="X65" si="441">K65/K53-1</f>
        <v>3.4148961377458154E-2</v>
      </c>
      <c r="Y65" s="19">
        <f t="shared" ref="Y65" si="442">L65/L53-1</f>
        <v>3.449339979460464E-2</v>
      </c>
      <c r="Z65" s="19">
        <f t="shared" ref="Z65" si="443">M65/M53-1</f>
        <v>3.449339979460464E-2</v>
      </c>
      <c r="AA65" s="20">
        <f t="shared" ref="AA65" si="444">N65/N53-1</f>
        <v>3.4492955380073465E-2</v>
      </c>
      <c r="AB65" s="15">
        <f t="shared" ref="AB65" si="445">(B65+B53+B41)/3</f>
        <v>13.982159000000001</v>
      </c>
      <c r="AC65" s="16">
        <f t="shared" ref="AC65" si="446">(C65+C53+C41)/3</f>
        <v>15.035492333333332</v>
      </c>
      <c r="AD65" s="16">
        <f t="shared" ref="AD65" si="447">(D65+D53+D41)/3</f>
        <v>16.308825666666667</v>
      </c>
      <c r="AE65" s="16">
        <f t="shared" ref="AE65" si="448">(E65+E53+E41)/3</f>
        <v>16.458825666666666</v>
      </c>
      <c r="AF65" s="16">
        <f t="shared" ref="AF65" si="449">(F65+F53+F41)/3</f>
        <v>16.708825666666666</v>
      </c>
      <c r="AG65" s="16">
        <f t="shared" ref="AG65" si="450">(G65+G53+G41)/3</f>
        <v>16.805492333333333</v>
      </c>
      <c r="AH65" s="16">
        <f t="shared" ref="AH65" si="451">(H65+H53+H41)/3</f>
        <v>17.015492333333331</v>
      </c>
      <c r="AI65" s="16">
        <f t="shared" ref="AI65" si="452">(I65+I53+I41)/3</f>
        <v>18.158825666666669</v>
      </c>
      <c r="AJ65" s="16">
        <f t="shared" ref="AJ65" si="453">(J65+J53+J41)/3</f>
        <v>18.188825666666666</v>
      </c>
      <c r="AK65" s="16">
        <f t="shared" ref="AK65" si="454">(K65+K53+K41)/3</f>
        <v>19.175492333333334</v>
      </c>
      <c r="AL65" s="16">
        <f t="shared" ref="AL65" si="455">(L65+L53+L41)/3</f>
        <v>20.138825666666666</v>
      </c>
      <c r="AM65" s="16">
        <f t="shared" ref="AM65" si="456">(M65+M53+M41)/3</f>
        <v>20.138825666666666</v>
      </c>
      <c r="AN65" s="17">
        <f t="shared" ref="AN65" si="457">(N65+N53+N41)/3</f>
        <v>21.002159000000002</v>
      </c>
      <c r="AO65" s="21">
        <f t="shared" ref="AO65" si="458">B65/AB65-1</f>
        <v>1.6297983737704635E-2</v>
      </c>
      <c r="AP65" s="22">
        <f t="shared" ref="AP65" si="459">C65/AC65-1</f>
        <v>1.8259971843955114E-2</v>
      </c>
      <c r="AQ65" s="22">
        <f t="shared" ref="AQ65" si="460">D65/AD65-1</f>
        <v>2.030890145636266E-2</v>
      </c>
      <c r="AR65" s="22">
        <f t="shared" ref="AR65" si="461">E65/AE65-1</f>
        <v>2.0731389969357306E-2</v>
      </c>
      <c r="AS65" s="22">
        <f t="shared" ref="AS65" si="462">F65/AF65-1</f>
        <v>2.1019689853727597E-2</v>
      </c>
      <c r="AT65" s="22">
        <f t="shared" ref="AT65" si="463">G65/AG65-1</f>
        <v>2.1097130606726022E-2</v>
      </c>
      <c r="AU65" s="22">
        <f t="shared" ref="AU65" si="464">H65/AH65-1</f>
        <v>2.142445599135101E-2</v>
      </c>
      <c r="AV65" s="22">
        <f t="shared" ref="AV65" si="465">I65/AI65-1</f>
        <v>2.3196121878439335E-2</v>
      </c>
      <c r="AW65" s="22">
        <f t="shared" ref="AW65" si="466">J65/AJ65-1</f>
        <v>2.3157863022749137E-2</v>
      </c>
      <c r="AX65" s="22">
        <f t="shared" ref="AX65" si="467">K65/AK65-1</f>
        <v>2.4226114176955305E-2</v>
      </c>
      <c r="AY65" s="22">
        <f t="shared" ref="AY65" si="468">L65/AL65-1</f>
        <v>2.5384515551941211E-2</v>
      </c>
      <c r="AZ65" s="22">
        <f t="shared" ref="AZ65" si="469">M65/AM65-1</f>
        <v>2.5384515551941211E-2</v>
      </c>
      <c r="BA65" s="23">
        <f t="shared" ref="BA65" si="470">N65/AN65-1</f>
        <v>2.6086889447889394E-2</v>
      </c>
    </row>
    <row r="66" spans="1:53" x14ac:dyDescent="0.3">
      <c r="A66" s="9">
        <v>45748</v>
      </c>
      <c r="B66" s="15">
        <f>VLOOKUP($A66,'Monthly Rate'!$A$2:$N$156,2)+VLOOKUP('PNW Barge Rate'!$A66,'Monthly Tax Charge'!$A$2:$D$436,4)</f>
        <v>14.233223000000001</v>
      </c>
      <c r="C66" s="16">
        <f>VLOOKUP($A66,'Monthly Rate'!$A$2:$N$156,3)+VLOOKUP('PNW Barge Rate'!$A66,'Monthly Tax Charge'!$A$2:$D$436,4)</f>
        <v>15.333223</v>
      </c>
      <c r="D66" s="16">
        <f>VLOOKUP($A66,'Monthly Rate'!$A$2:$N$156,4)+VLOOKUP('PNW Barge Rate'!$A66,'Monthly Tax Charge'!$A$2:$D$436,4)</f>
        <v>16.663222999999999</v>
      </c>
      <c r="E66" s="16">
        <f>VLOOKUP($A66,'Monthly Rate'!$A$2:$N$156,5)+VLOOKUP('PNW Barge Rate'!$A66,'Monthly Tax Charge'!$A$2:$D$436,4)</f>
        <v>16.823222999999999</v>
      </c>
      <c r="F66" s="16">
        <f>VLOOKUP($A66,'Monthly Rate'!$A$2:$N$156,6)+VLOOKUP('PNW Barge Rate'!$A66,'Monthly Tax Charge'!$A$2:$D$436,4)</f>
        <v>17.083223</v>
      </c>
      <c r="G66" s="16">
        <f>VLOOKUP($A66,'Monthly Rate'!$A$2:$N$156,7)+VLOOKUP('PNW Barge Rate'!$A66,'Monthly Tax Charge'!$A$2:$D$436,4)</f>
        <v>17.183222999999998</v>
      </c>
      <c r="H66" s="16">
        <f>VLOOKUP($A66,'Monthly Rate'!$A$2:$N$156,8)+VLOOKUP('PNW Barge Rate'!$A66,'Monthly Tax Charge'!$A$2:$D$436,4)</f>
        <v>17.403223000000001</v>
      </c>
      <c r="I66" s="16">
        <f>VLOOKUP($A66,'Monthly Rate'!$A$2:$N$156,9)+VLOOKUP('PNW Barge Rate'!$A66,'Monthly Tax Charge'!$A$2:$D$436,4)</f>
        <v>18.603223</v>
      </c>
      <c r="J66" s="16">
        <f>VLOOKUP($A66,'Monthly Rate'!$A$2:$N$156,10)+VLOOKUP('PNW Barge Rate'!$A66,'Monthly Tax Charge'!$A$2:$D$436,4)</f>
        <v>18.633222999999997</v>
      </c>
      <c r="K66" s="16">
        <f>VLOOKUP($A66,'Monthly Rate'!$A$2:$N$156,11)+VLOOKUP('PNW Barge Rate'!$A66,'Monthly Tax Charge'!$A$2:$D$436,4)</f>
        <v>19.663222999999999</v>
      </c>
      <c r="L66" s="16">
        <f>VLOOKUP($A66,'Monthly Rate'!$A$2:$N$156,12)+VLOOKUP('PNW Barge Rate'!$A66,'Monthly Tax Charge'!$A$2:$D$436,4)</f>
        <v>20.673223</v>
      </c>
      <c r="M66" s="16">
        <f>VLOOKUP($A66,'Monthly Rate'!$A$2:$N$156,13)+VLOOKUP('PNW Barge Rate'!$A66,'Monthly Tax Charge'!$A$2:$D$436,4)</f>
        <v>20.673223</v>
      </c>
      <c r="N66" s="17">
        <f>VLOOKUP($A66,'Monthly Rate'!$A$2:$N$156,14)+VLOOKUP('PNW Barge Rate'!$A66,'Monthly Tax Charge'!$A$2:$D$436,4)</f>
        <v>21.573222999999999</v>
      </c>
      <c r="O66" s="18">
        <f t="shared" ref="O66" si="471">B66/B54-1</f>
        <v>2.5708834556326554E-2</v>
      </c>
      <c r="P66" s="19">
        <f t="shared" ref="P66" si="472">C66/C54-1</f>
        <v>2.6562358253871876E-2</v>
      </c>
      <c r="Q66" s="19">
        <f t="shared" ref="Q66" si="473">D66/D54-1</f>
        <v>2.7549020363550003E-2</v>
      </c>
      <c r="R66" s="19">
        <f t="shared" ref="R66" si="474">E66/E54-1</f>
        <v>2.7907536595387583E-2</v>
      </c>
      <c r="S66" s="19">
        <f t="shared" ref="S66" si="475">F66/F54-1</f>
        <v>2.8089471443251357E-2</v>
      </c>
      <c r="T66" s="19">
        <f t="shared" ref="T66" si="476">G66/G54-1</f>
        <v>2.7921436786164433E-2</v>
      </c>
      <c r="U66" s="19">
        <f t="shared" ref="U66" si="477">H66/H54-1</f>
        <v>2.8165817159213624E-2</v>
      </c>
      <c r="V66" s="19">
        <f t="shared" ref="V66" si="478">I66/I54-1</f>
        <v>2.9139973363169425E-2</v>
      </c>
      <c r="W66" s="19">
        <f t="shared" ref="W66" si="479">J66/J54-1</f>
        <v>2.9091692336581154E-2</v>
      </c>
      <c r="X66" s="19">
        <f t="shared" ref="X66" si="480">K66/K54-1</f>
        <v>2.967814740678576E-2</v>
      </c>
      <c r="Y66" s="19">
        <f t="shared" ref="Y66" si="481">L66/L54-1</f>
        <v>3.0236900103281839E-2</v>
      </c>
      <c r="Z66" s="19">
        <f t="shared" ref="Z66" si="482">M66/M54-1</f>
        <v>3.0236900103281839E-2</v>
      </c>
      <c r="AA66" s="20">
        <f t="shared" ref="AA66" si="483">N66/N54-1</f>
        <v>3.0413333667677955E-2</v>
      </c>
      <c r="AB66" s="15">
        <f t="shared" ref="AB66" si="484">(B66+B54+B42)/3</f>
        <v>14.020662000000002</v>
      </c>
      <c r="AC66" s="16">
        <f t="shared" ref="AC66" si="485">(C66+C54+C42)/3</f>
        <v>15.073995333333334</v>
      </c>
      <c r="AD66" s="16">
        <f t="shared" ref="AD66" si="486">(D66+D54+D42)/3</f>
        <v>16.347328666666666</v>
      </c>
      <c r="AE66" s="16">
        <f t="shared" ref="AE66" si="487">(E66+E54+E42)/3</f>
        <v>16.497328666666665</v>
      </c>
      <c r="AF66" s="16">
        <f t="shared" ref="AF66" si="488">(F66+F54+F42)/3</f>
        <v>16.747328666666665</v>
      </c>
      <c r="AG66" s="16">
        <f t="shared" ref="AG66" si="489">(G66+G54+G42)/3</f>
        <v>16.843995333333336</v>
      </c>
      <c r="AH66" s="16">
        <f t="shared" ref="AH66" si="490">(H66+H54+H42)/3</f>
        <v>17.053995333333333</v>
      </c>
      <c r="AI66" s="16">
        <f t="shared" ref="AI66" si="491">(I66+I54+I42)/3</f>
        <v>18.197328666666667</v>
      </c>
      <c r="AJ66" s="16">
        <f t="shared" ref="AJ66" si="492">(J66+J54+J42)/3</f>
        <v>18.227328666666665</v>
      </c>
      <c r="AK66" s="16">
        <f t="shared" ref="AK66" si="493">(K66+K54+K42)/3</f>
        <v>19.213995333333333</v>
      </c>
      <c r="AL66" s="16">
        <f t="shared" ref="AL66" si="494">(L66+L54+L42)/3</f>
        <v>20.177328666666664</v>
      </c>
      <c r="AM66" s="16">
        <f t="shared" ref="AM66" si="495">(M66+M54+M42)/3</f>
        <v>20.177328666666664</v>
      </c>
      <c r="AN66" s="17">
        <f t="shared" ref="AN66" si="496">(N66+N54+N42)/3</f>
        <v>21.040662000000001</v>
      </c>
      <c r="AO66" s="21">
        <f t="shared" ref="AO66" si="497">B66/AB66-1</f>
        <v>1.5160553759872242E-2</v>
      </c>
      <c r="AP66" s="22">
        <f t="shared" ref="AP66" si="498">C66/AC66-1</f>
        <v>1.7197011206009361E-2</v>
      </c>
      <c r="AQ66" s="22">
        <f t="shared" ref="AQ66" si="499">D66/AD66-1</f>
        <v>1.9323911556110351E-2</v>
      </c>
      <c r="AR66" s="22">
        <f t="shared" ref="AR66" si="500">E66/AE66-1</f>
        <v>1.9754369929709581E-2</v>
      </c>
      <c r="AS66" s="22">
        <f t="shared" ref="AS66" si="501">F66/AF66-1</f>
        <v>2.0056591711959948E-2</v>
      </c>
      <c r="AT66" s="22">
        <f t="shared" ref="AT66" si="502">G66/AG66-1</f>
        <v>2.0139382608076906E-2</v>
      </c>
      <c r="AU66" s="22">
        <f t="shared" ref="AU66" si="503">H66/AH66-1</f>
        <v>2.0477762532517874E-2</v>
      </c>
      <c r="AV66" s="22">
        <f t="shared" ref="AV66" si="504">I66/AI66-1</f>
        <v>2.2305160321516748E-2</v>
      </c>
      <c r="AW66" s="22">
        <f t="shared" ref="AW66" si="505">J66/AJ66-1</f>
        <v>2.2268448698991916E-2</v>
      </c>
      <c r="AX66" s="22">
        <f t="shared" ref="AX66" si="506">K66/AK66-1</f>
        <v>2.3380231902488502E-2</v>
      </c>
      <c r="AY66" s="22">
        <f t="shared" ref="AY66" si="507">L66/AL66-1</f>
        <v>2.4576808036663511E-2</v>
      </c>
      <c r="AZ66" s="22">
        <f t="shared" ref="AZ66" si="508">M66/AM66-1</f>
        <v>2.4576808036663511E-2</v>
      </c>
      <c r="BA66" s="23">
        <f t="shared" ref="BA66" si="509">N66/AN66-1</f>
        <v>2.5311038217333603E-2</v>
      </c>
    </row>
    <row r="67" spans="1:53" x14ac:dyDescent="0.3">
      <c r="A67" s="9">
        <v>45778</v>
      </c>
      <c r="B67" s="15">
        <f>VLOOKUP($A67,'Monthly Rate'!$A$2:$N$156,2)+VLOOKUP('PNW Barge Rate'!$A67,'Monthly Tax Charge'!$A$2:$D$436,4)</f>
        <v>14.210040000000001</v>
      </c>
      <c r="C67" s="16">
        <f>VLOOKUP($A67,'Monthly Rate'!$A$2:$N$156,3)+VLOOKUP('PNW Barge Rate'!$A67,'Monthly Tax Charge'!$A$2:$D$436,4)</f>
        <v>15.310040000000001</v>
      </c>
      <c r="D67" s="16">
        <f>VLOOKUP($A67,'Monthly Rate'!$A$2:$N$156,4)+VLOOKUP('PNW Barge Rate'!$A67,'Monthly Tax Charge'!$A$2:$D$436,4)</f>
        <v>16.640039999999999</v>
      </c>
      <c r="E67" s="16">
        <f>VLOOKUP($A67,'Monthly Rate'!$A$2:$N$156,5)+VLOOKUP('PNW Barge Rate'!$A67,'Monthly Tax Charge'!$A$2:$D$436,4)</f>
        <v>16.800039999999999</v>
      </c>
      <c r="F67" s="16">
        <f>VLOOKUP($A67,'Monthly Rate'!$A$2:$N$156,6)+VLOOKUP('PNW Barge Rate'!$A67,'Monthly Tax Charge'!$A$2:$D$436,4)</f>
        <v>17.060040000000001</v>
      </c>
      <c r="G67" s="16">
        <f>VLOOKUP($A67,'Monthly Rate'!$A$2:$N$156,7)+VLOOKUP('PNW Barge Rate'!$A67,'Monthly Tax Charge'!$A$2:$D$436,4)</f>
        <v>17.160039999999999</v>
      </c>
      <c r="H67" s="16">
        <f>VLOOKUP($A67,'Monthly Rate'!$A$2:$N$156,8)+VLOOKUP('PNW Barge Rate'!$A67,'Monthly Tax Charge'!$A$2:$D$436,4)</f>
        <v>17.380040000000001</v>
      </c>
      <c r="I67" s="16">
        <f>VLOOKUP($A67,'Monthly Rate'!$A$2:$N$156,9)+VLOOKUP('PNW Barge Rate'!$A67,'Monthly Tax Charge'!$A$2:$D$436,4)</f>
        <v>18.58004</v>
      </c>
      <c r="J67" s="16">
        <f>VLOOKUP($A67,'Monthly Rate'!$A$2:$N$156,10)+VLOOKUP('PNW Barge Rate'!$A67,'Monthly Tax Charge'!$A$2:$D$436,4)</f>
        <v>18.610039999999998</v>
      </c>
      <c r="K67" s="16">
        <f>VLOOKUP($A67,'Monthly Rate'!$A$2:$N$156,11)+VLOOKUP('PNW Barge Rate'!$A67,'Monthly Tax Charge'!$A$2:$D$436,4)</f>
        <v>19.640039999999999</v>
      </c>
      <c r="L67" s="16">
        <f>VLOOKUP($A67,'Monthly Rate'!$A$2:$N$156,12)+VLOOKUP('PNW Barge Rate'!$A67,'Monthly Tax Charge'!$A$2:$D$436,4)</f>
        <v>20.650040000000001</v>
      </c>
      <c r="M67" s="16">
        <f>VLOOKUP($A67,'Monthly Rate'!$A$2:$N$156,13)+VLOOKUP('PNW Barge Rate'!$A67,'Monthly Tax Charge'!$A$2:$D$436,4)</f>
        <v>20.650040000000001</v>
      </c>
      <c r="N67" s="17">
        <f>VLOOKUP($A67,'Monthly Rate'!$A$2:$N$156,14)+VLOOKUP('PNW Barge Rate'!$A67,'Monthly Tax Charge'!$A$2:$D$436,4)</f>
        <v>21.550039999999999</v>
      </c>
      <c r="O67" s="18">
        <f t="shared" ref="O67" si="510">B67/B55-1</f>
        <v>2.4911999182957834E-2</v>
      </c>
      <c r="P67" s="19">
        <f t="shared" ref="P67" si="511">C67/C55-1</f>
        <v>2.5822793495107854E-2</v>
      </c>
      <c r="Q67" s="19">
        <f t="shared" ref="Q67" si="512">D67/D55-1</f>
        <v>2.6868593966026033E-2</v>
      </c>
      <c r="R67" s="19">
        <f t="shared" ref="R67" si="513">E67/E55-1</f>
        <v>2.7233610221047755E-2</v>
      </c>
      <c r="S67" s="19">
        <f t="shared" ref="S67" si="514">F67/F55-1</f>
        <v>2.7425821354555957E-2</v>
      </c>
      <c r="T67" s="19">
        <f t="shared" ref="T67" si="515">G67/G55-1</f>
        <v>2.726164053541047E-2</v>
      </c>
      <c r="U67" s="19">
        <f t="shared" ref="U67" si="516">H67/H55-1</f>
        <v>2.7514383394649178E-2</v>
      </c>
      <c r="V67" s="19">
        <f t="shared" ref="V67" si="517">I67/I55-1</f>
        <v>2.8530648043769924E-2</v>
      </c>
      <c r="W67" s="19">
        <f t="shared" ref="W67" si="518">J67/J55-1</f>
        <v>2.8483345679528149E-2</v>
      </c>
      <c r="X67" s="19">
        <f t="shared" ref="X67" si="519">K67/K55-1</f>
        <v>2.910172178218251E-2</v>
      </c>
      <c r="Y67" s="19">
        <f t="shared" ref="Y67" si="520">L67/L55-1</f>
        <v>2.96886845760016E-2</v>
      </c>
      <c r="Z67" s="19">
        <f t="shared" ref="Z67" si="521">M67/M55-1</f>
        <v>2.96886845760016E-2</v>
      </c>
      <c r="AA67" s="20">
        <f t="shared" ref="AA67" si="522">N67/N55-1</f>
        <v>2.988801147584641E-2</v>
      </c>
      <c r="AB67" s="15">
        <f t="shared" ref="AB67" si="523">(B67+B55+B43)/3</f>
        <v>13.942868666666664</v>
      </c>
      <c r="AC67" s="16">
        <f t="shared" ref="AC67" si="524">(C67+C55+C43)/3</f>
        <v>14.996202000000002</v>
      </c>
      <c r="AD67" s="16">
        <f t="shared" ref="AD67" si="525">(D67+D55+D43)/3</f>
        <v>16.269535333333334</v>
      </c>
      <c r="AE67" s="16">
        <f t="shared" ref="AE67" si="526">(E67+E55+E43)/3</f>
        <v>16.419535333333332</v>
      </c>
      <c r="AF67" s="16">
        <f t="shared" ref="AF67" si="527">(F67+F55+F43)/3</f>
        <v>16.669535333333332</v>
      </c>
      <c r="AG67" s="16">
        <f t="shared" ref="AG67" si="528">(G67+G55+G43)/3</f>
        <v>16.766201999999996</v>
      </c>
      <c r="AH67" s="16">
        <f t="shared" ref="AH67" si="529">(H67+H55+H43)/3</f>
        <v>16.976202000000001</v>
      </c>
      <c r="AI67" s="16">
        <f t="shared" ref="AI67" si="530">(I67+I55+I43)/3</f>
        <v>18.119535333333332</v>
      </c>
      <c r="AJ67" s="16">
        <f t="shared" ref="AJ67" si="531">(J67+J55+J43)/3</f>
        <v>18.149535333333333</v>
      </c>
      <c r="AK67" s="16">
        <f t="shared" ref="AK67" si="532">(K67+K55+K43)/3</f>
        <v>19.136201999999997</v>
      </c>
      <c r="AL67" s="16">
        <f t="shared" ref="AL67" si="533">(L67+L55+L43)/3</f>
        <v>20.099535333333332</v>
      </c>
      <c r="AM67" s="16">
        <f t="shared" ref="AM67" si="534">(M67+M55+M43)/3</f>
        <v>20.099535333333332</v>
      </c>
      <c r="AN67" s="17">
        <f t="shared" ref="AN67" si="535">(N67+N55+N43)/3</f>
        <v>20.962868666666665</v>
      </c>
      <c r="AO67" s="21">
        <f t="shared" ref="AO67" si="536">B67/AB67-1</f>
        <v>1.9161862577969035E-2</v>
      </c>
      <c r="AP67" s="22">
        <f t="shared" ref="AP67" si="537">C67/AC67-1</f>
        <v>2.0927832260461576E-2</v>
      </c>
      <c r="AQ67" s="22">
        <f t="shared" ref="AQ67" si="538">D67/AD67-1</f>
        <v>2.277291017080052E-2</v>
      </c>
      <c r="AR67" s="22">
        <f t="shared" ref="AR67" si="539">E67/AE67-1</f>
        <v>2.3173899805447151E-2</v>
      </c>
      <c r="AS67" s="22">
        <f t="shared" ref="AS67" si="540">F67/AF67-1</f>
        <v>2.3426247874215989E-2</v>
      </c>
      <c r="AT67" s="22">
        <f t="shared" ref="AT67" si="541">G67/AG67-1</f>
        <v>2.3489994931469971E-2</v>
      </c>
      <c r="AU67" s="22">
        <f t="shared" ref="AU67" si="542">H67/AH67-1</f>
        <v>2.3788477540500619E-2</v>
      </c>
      <c r="AV67" s="22">
        <f t="shared" ref="AV67" si="543">I67/AI67-1</f>
        <v>2.5414816560969333E-2</v>
      </c>
      <c r="AW67" s="22">
        <f t="shared" ref="AW67" si="544">J67/AJ67-1</f>
        <v>2.5372807524218333E-2</v>
      </c>
      <c r="AX67" s="22">
        <f t="shared" ref="AX67" si="545">K67/AK67-1</f>
        <v>2.6329048993107396E-2</v>
      </c>
      <c r="AY67" s="22">
        <f t="shared" ref="AY67" si="546">L67/AL67-1</f>
        <v>2.7388925044137924E-2</v>
      </c>
      <c r="AZ67" s="22">
        <f t="shared" ref="AZ67" si="547">M67/AM67-1</f>
        <v>2.7388925044137924E-2</v>
      </c>
      <c r="BA67" s="23">
        <f t="shared" ref="BA67" si="548">N67/AN67-1</f>
        <v>2.8010065925137662E-2</v>
      </c>
    </row>
    <row r="68" spans="1:53" x14ac:dyDescent="0.3">
      <c r="A68" s="9">
        <v>45809</v>
      </c>
      <c r="B68" s="15">
        <f>VLOOKUP($A68,'Monthly Rate'!$A$2:$N$156,2)+VLOOKUP('PNW Barge Rate'!$A68,'Monthly Tax Charge'!$A$2:$D$436,4)</f>
        <v>14.29128</v>
      </c>
      <c r="C68" s="16">
        <f>VLOOKUP($A68,'Monthly Rate'!$A$2:$N$156,3)+VLOOKUP('PNW Barge Rate'!$A68,'Monthly Tax Charge'!$A$2:$D$436,4)</f>
        <v>15.39128</v>
      </c>
      <c r="D68" s="16">
        <f>VLOOKUP($A68,'Monthly Rate'!$A$2:$N$156,4)+VLOOKUP('PNW Barge Rate'!$A68,'Monthly Tax Charge'!$A$2:$D$436,4)</f>
        <v>16.72128</v>
      </c>
      <c r="E68" s="16">
        <f>VLOOKUP($A68,'Monthly Rate'!$A$2:$N$156,5)+VLOOKUP('PNW Barge Rate'!$A68,'Monthly Tax Charge'!$A$2:$D$436,4)</f>
        <v>16.88128</v>
      </c>
      <c r="F68" s="16">
        <f>VLOOKUP($A68,'Monthly Rate'!$A$2:$N$156,6)+VLOOKUP('PNW Barge Rate'!$A68,'Monthly Tax Charge'!$A$2:$D$436,4)</f>
        <v>17.141280000000002</v>
      </c>
      <c r="G68" s="16">
        <f>VLOOKUP($A68,'Monthly Rate'!$A$2:$N$156,7)+VLOOKUP('PNW Barge Rate'!$A68,'Monthly Tax Charge'!$A$2:$D$436,4)</f>
        <v>17.24128</v>
      </c>
      <c r="H68" s="16">
        <f>VLOOKUP($A68,'Monthly Rate'!$A$2:$N$156,8)+VLOOKUP('PNW Barge Rate'!$A68,'Monthly Tax Charge'!$A$2:$D$436,4)</f>
        <v>17.461280000000002</v>
      </c>
      <c r="I68" s="16">
        <f>VLOOKUP($A68,'Monthly Rate'!$A$2:$N$156,9)+VLOOKUP('PNW Barge Rate'!$A68,'Monthly Tax Charge'!$A$2:$D$436,4)</f>
        <v>18.661280000000001</v>
      </c>
      <c r="J68" s="16">
        <f>VLOOKUP($A68,'Monthly Rate'!$A$2:$N$156,10)+VLOOKUP('PNW Barge Rate'!$A68,'Monthly Tax Charge'!$A$2:$D$436,4)</f>
        <v>18.691279999999999</v>
      </c>
      <c r="K68" s="16">
        <f>VLOOKUP($A68,'Monthly Rate'!$A$2:$N$156,11)+VLOOKUP('PNW Barge Rate'!$A68,'Monthly Tax Charge'!$A$2:$D$436,4)</f>
        <v>19.72128</v>
      </c>
      <c r="L68" s="16">
        <f>VLOOKUP($A68,'Monthly Rate'!$A$2:$N$156,12)+VLOOKUP('PNW Barge Rate'!$A68,'Monthly Tax Charge'!$A$2:$D$436,4)</f>
        <v>20.731280000000002</v>
      </c>
      <c r="M68" s="16">
        <f>VLOOKUP($A68,'Monthly Rate'!$A$2:$N$156,13)+VLOOKUP('PNW Barge Rate'!$A68,'Monthly Tax Charge'!$A$2:$D$436,4)</f>
        <v>20.731280000000002</v>
      </c>
      <c r="N68" s="17">
        <f>VLOOKUP($A68,'Monthly Rate'!$A$2:$N$156,14)+VLOOKUP('PNW Barge Rate'!$A68,'Monthly Tax Charge'!$A$2:$D$436,4)</f>
        <v>21.63128</v>
      </c>
      <c r="O68" s="18">
        <f t="shared" ref="O68" si="549">B68/B56-1</f>
        <v>1.4273431148606353E-2</v>
      </c>
      <c r="P68" s="19">
        <f t="shared" ref="P68" si="550">C68/C56-1</f>
        <v>1.5915008186379476E-2</v>
      </c>
      <c r="Q68" s="19">
        <f t="shared" ref="Q68" si="551">D68/D56-1</f>
        <v>1.7718324800755303E-2</v>
      </c>
      <c r="R68" s="19">
        <f t="shared" ref="R68" si="552">E68/E56-1</f>
        <v>1.8161158227315566E-2</v>
      </c>
      <c r="S68" s="19">
        <f t="shared" ref="S68" si="553">F68/F56-1</f>
        <v>1.8485558519479861E-2</v>
      </c>
      <c r="T68" s="19">
        <f t="shared" ref="T68" si="554">G68/G56-1</f>
        <v>1.8376371405712799E-2</v>
      </c>
      <c r="U68" s="19">
        <f t="shared" ref="U68" si="555">H68/H56-1</f>
        <v>1.8734650454065305E-2</v>
      </c>
      <c r="V68" s="19">
        <f t="shared" ref="V68" si="556">I68/I56-1</f>
        <v>2.0290412907701949E-2</v>
      </c>
      <c r="W68" s="19">
        <f t="shared" ref="W68" si="557">J68/J56-1</f>
        <v>2.0257186548265249E-2</v>
      </c>
      <c r="X68" s="19">
        <f t="shared" ref="X68" si="558">K68/K56-1</f>
        <v>2.1290082192461757E-2</v>
      </c>
      <c r="Y68" s="19">
        <f t="shared" ref="Y68" si="559">L68/L56-1</f>
        <v>2.224414840806288E-2</v>
      </c>
      <c r="Z68" s="19">
        <f t="shared" ref="Z68" si="560">M68/M56-1</f>
        <v>2.224414840806288E-2</v>
      </c>
      <c r="AA68" s="20">
        <f t="shared" ref="AA68" si="561">N68/N56-1</f>
        <v>2.2747576673751713E-2</v>
      </c>
      <c r="AB68" s="15">
        <f t="shared" ref="AB68" si="562">(B68+B56+B44)/3</f>
        <v>13.971896333333333</v>
      </c>
      <c r="AC68" s="16">
        <f t="shared" ref="AC68" si="563">(C68+C56+C44)/3</f>
        <v>15.025229666666666</v>
      </c>
      <c r="AD68" s="16">
        <f t="shared" ref="AD68" si="564">(D68+D56+D44)/3</f>
        <v>16.298562999999998</v>
      </c>
      <c r="AE68" s="16">
        <f t="shared" ref="AE68" si="565">(E68+E56+E44)/3</f>
        <v>16.448562999999996</v>
      </c>
      <c r="AF68" s="16">
        <f t="shared" ref="AF68" si="566">(F68+F56+F44)/3</f>
        <v>16.698563000000004</v>
      </c>
      <c r="AG68" s="16">
        <f t="shared" ref="AG68" si="567">(G68+G56+G44)/3</f>
        <v>16.795229666666668</v>
      </c>
      <c r="AH68" s="16">
        <f t="shared" ref="AH68" si="568">(H68+H56+H44)/3</f>
        <v>17.005229666666665</v>
      </c>
      <c r="AI68" s="16">
        <f t="shared" ref="AI68" si="569">(I68+I56+I44)/3</f>
        <v>18.148562999999999</v>
      </c>
      <c r="AJ68" s="16">
        <f t="shared" ref="AJ68" si="570">(J68+J56+J44)/3</f>
        <v>18.178562999999997</v>
      </c>
      <c r="AK68" s="16">
        <f t="shared" ref="AK68" si="571">(K68+K56+K44)/3</f>
        <v>19.165229666666669</v>
      </c>
      <c r="AL68" s="16">
        <f t="shared" ref="AL68" si="572">(L68+L56+L44)/3</f>
        <v>20.128563</v>
      </c>
      <c r="AM68" s="16">
        <f t="shared" ref="AM68" si="573">(M68+M56+M44)/3</f>
        <v>20.128563</v>
      </c>
      <c r="AN68" s="17">
        <f t="shared" ref="AN68" si="574">(N68+N56+N44)/3</f>
        <v>20.991896333333333</v>
      </c>
      <c r="AO68" s="21">
        <f t="shared" ref="AO68" si="575">B68/AB68-1</f>
        <v>2.2859006325769871E-2</v>
      </c>
      <c r="AP68" s="22">
        <f t="shared" ref="AP68" si="576">C68/AC68-1</f>
        <v>2.4362378576176624E-2</v>
      </c>
      <c r="AQ68" s="22">
        <f t="shared" ref="AQ68" si="577">D68/AD68-1</f>
        <v>2.5935844773554706E-2</v>
      </c>
      <c r="AR68" s="22">
        <f t="shared" ref="AR68" si="578">E68/AE68-1</f>
        <v>2.6307282891520956E-2</v>
      </c>
      <c r="AS68" s="22">
        <f t="shared" ref="AS68" si="579">F68/AF68-1</f>
        <v>2.6512281326243281E-2</v>
      </c>
      <c r="AT68" s="22">
        <f t="shared" ref="AT68" si="580">G68/AG68-1</f>
        <v>2.6558156225669372E-2</v>
      </c>
      <c r="AU68" s="22">
        <f t="shared" ref="AU68" si="581">H68/AH68-1</f>
        <v>2.6818240169215635E-2</v>
      </c>
      <c r="AV68" s="22">
        <f t="shared" ref="AV68" si="582">I68/AI68-1</f>
        <v>2.8251107263974617E-2</v>
      </c>
      <c r="AW68" s="22">
        <f t="shared" ref="AW68" si="583">J68/AJ68-1</f>
        <v>2.8204484589898771E-2</v>
      </c>
      <c r="AX68" s="22">
        <f t="shared" ref="AX68" si="584">K68/AK68-1</f>
        <v>2.9013496994531041E-2</v>
      </c>
      <c r="AY68" s="22">
        <f t="shared" ref="AY68" si="585">L68/AL68-1</f>
        <v>2.9943369529161323E-2</v>
      </c>
      <c r="AZ68" s="22">
        <f t="shared" ref="AZ68" si="586">M68/AM68-1</f>
        <v>2.9943369529161323E-2</v>
      </c>
      <c r="BA68" s="23">
        <f t="shared" ref="BA68" si="587">N68/AN68-1</f>
        <v>3.0458594903185698E-2</v>
      </c>
    </row>
    <row r="69" spans="1:53" x14ac:dyDescent="0.3">
      <c r="A69" s="9">
        <v>45839</v>
      </c>
      <c r="B69" s="15">
        <f>VLOOKUP($A69,'Monthly Rate'!$A$2:$N$156,2)+VLOOKUP('PNW Barge Rate'!$A69,'Monthly Tax Charge'!$A$2:$D$436,4)</f>
        <v>14.5762</v>
      </c>
      <c r="C69" s="16">
        <f>VLOOKUP($A69,'Monthly Rate'!$A$2:$N$156,3)+VLOOKUP('PNW Barge Rate'!$A69,'Monthly Tax Charge'!$A$2:$D$436,4)</f>
        <v>15.6762</v>
      </c>
      <c r="D69" s="16">
        <f>VLOOKUP($A69,'Monthly Rate'!$A$2:$N$156,4)+VLOOKUP('PNW Barge Rate'!$A69,'Monthly Tax Charge'!$A$2:$D$436,4)</f>
        <v>17.0062</v>
      </c>
      <c r="E69" s="16">
        <f>VLOOKUP($A69,'Monthly Rate'!$A$2:$N$156,5)+VLOOKUP('PNW Barge Rate'!$A69,'Monthly Tax Charge'!$A$2:$D$436,4)</f>
        <v>17.1662</v>
      </c>
      <c r="F69" s="16">
        <f>VLOOKUP($A69,'Monthly Rate'!$A$2:$N$156,6)+VLOOKUP('PNW Barge Rate'!$A69,'Monthly Tax Charge'!$A$2:$D$436,4)</f>
        <v>17.426200000000001</v>
      </c>
      <c r="G69" s="16">
        <f>VLOOKUP($A69,'Monthly Rate'!$A$2:$N$156,7)+VLOOKUP('PNW Barge Rate'!$A69,'Monthly Tax Charge'!$A$2:$D$436,4)</f>
        <v>17.526199999999999</v>
      </c>
      <c r="H69" s="16">
        <f>VLOOKUP($A69,'Monthly Rate'!$A$2:$N$156,8)+VLOOKUP('PNW Barge Rate'!$A69,'Monthly Tax Charge'!$A$2:$D$436,4)</f>
        <v>17.746200000000002</v>
      </c>
      <c r="I69" s="16">
        <f>VLOOKUP($A69,'Monthly Rate'!$A$2:$N$156,9)+VLOOKUP('PNW Barge Rate'!$A69,'Monthly Tax Charge'!$A$2:$D$436,4)</f>
        <v>18.946200000000001</v>
      </c>
      <c r="J69" s="16">
        <f>VLOOKUP($A69,'Monthly Rate'!$A$2:$N$156,10)+VLOOKUP('PNW Barge Rate'!$A69,'Monthly Tax Charge'!$A$2:$D$436,4)</f>
        <v>18.976199999999999</v>
      </c>
      <c r="K69" s="16">
        <f>VLOOKUP($A69,'Monthly Rate'!$A$2:$N$156,11)+VLOOKUP('PNW Barge Rate'!$A69,'Monthly Tax Charge'!$A$2:$D$436,4)</f>
        <v>20.0062</v>
      </c>
      <c r="L69" s="16">
        <f>VLOOKUP($A69,'Monthly Rate'!$A$2:$N$156,12)+VLOOKUP('PNW Barge Rate'!$A69,'Monthly Tax Charge'!$A$2:$D$436,4)</f>
        <v>21.016200000000001</v>
      </c>
      <c r="M69" s="16">
        <f>VLOOKUP($A69,'Monthly Rate'!$A$2:$N$156,13)+VLOOKUP('PNW Barge Rate'!$A69,'Monthly Tax Charge'!$A$2:$D$436,4)</f>
        <v>21.016200000000001</v>
      </c>
      <c r="N69" s="17">
        <f>VLOOKUP($A69,'Monthly Rate'!$A$2:$N$156,14)+VLOOKUP('PNW Barge Rate'!$A69,'Monthly Tax Charge'!$A$2:$D$436,4)</f>
        <v>21.9162</v>
      </c>
      <c r="O69" s="18">
        <f t="shared" ref="O69" si="588">B69/B57-1</f>
        <v>4.9529388723762002E-2</v>
      </c>
      <c r="P69" s="19">
        <f t="shared" ref="P69" si="589">C69/C57-1</f>
        <v>4.8693097284510767E-2</v>
      </c>
      <c r="Q69" s="19">
        <f t="shared" ref="Q69" si="590">D69/D57-1</f>
        <v>4.7933489110394634E-2</v>
      </c>
      <c r="R69" s="19">
        <f t="shared" ref="R69" si="591">E69/E57-1</f>
        <v>4.8105055952014641E-2</v>
      </c>
      <c r="S69" s="19">
        <f t="shared" ref="S69" si="592">F69/F57-1</f>
        <v>4.7983199745975647E-2</v>
      </c>
      <c r="T69" s="19">
        <f t="shared" ref="T69" si="593">G69/G57-1</f>
        <v>4.7696361619098626E-2</v>
      </c>
      <c r="U69" s="19">
        <f t="shared" ref="U69" si="594">H69/H57-1</f>
        <v>4.7695403086020383E-2</v>
      </c>
      <c r="V69" s="19">
        <f t="shared" ref="V69" si="595">I69/I57-1</f>
        <v>4.7427290096592856E-2</v>
      </c>
      <c r="W69" s="19">
        <f t="shared" ref="W69" si="596">J69/J57-1</f>
        <v>4.7348760812260693E-2</v>
      </c>
      <c r="X69" s="19">
        <f t="shared" ref="X69" si="597">K69/K57-1</f>
        <v>4.698895559630567E-2</v>
      </c>
      <c r="Y69" s="19">
        <f t="shared" ref="Y69" si="598">L69/L57-1</f>
        <v>4.6711079413018775E-2</v>
      </c>
      <c r="Z69" s="19">
        <f t="shared" ref="Z69" si="599">M69/M57-1</f>
        <v>4.6711079413018775E-2</v>
      </c>
      <c r="AA69" s="20">
        <f t="shared" ref="AA69" si="600">N69/N57-1</f>
        <v>4.6203227752869891E-2</v>
      </c>
      <c r="AB69" s="15">
        <f t="shared" ref="AB69" si="601">(B69+B57+B45)/3</f>
        <v>13.975499333333333</v>
      </c>
      <c r="AC69" s="16">
        <f t="shared" ref="AC69" si="602">(C69+C57+C45)/3</f>
        <v>15.028832666666666</v>
      </c>
      <c r="AD69" s="16">
        <f t="shared" ref="AD69" si="603">(D69+D57+D45)/3</f>
        <v>16.302166</v>
      </c>
      <c r="AE69" s="16">
        <f t="shared" ref="AE69" si="604">(E69+E57+E45)/3</f>
        <v>16.452166000000002</v>
      </c>
      <c r="AF69" s="16">
        <f t="shared" ref="AF69" si="605">(F69+F57+F45)/3</f>
        <v>16.702165999999998</v>
      </c>
      <c r="AG69" s="16">
        <f t="shared" ref="AG69" si="606">(G69+G57+G45)/3</f>
        <v>16.798832666666666</v>
      </c>
      <c r="AH69" s="16">
        <f t="shared" ref="AH69" si="607">(H69+H57+H45)/3</f>
        <v>17.008832666666667</v>
      </c>
      <c r="AI69" s="16">
        <f t="shared" ref="AI69" si="608">(I69+I57+I45)/3</f>
        <v>18.152165999999998</v>
      </c>
      <c r="AJ69" s="16">
        <f t="shared" ref="AJ69" si="609">(J69+J57+J45)/3</f>
        <v>18.182165999999999</v>
      </c>
      <c r="AK69" s="16">
        <f t="shared" ref="AK69" si="610">(K69+K57+K45)/3</f>
        <v>19.168832666666667</v>
      </c>
      <c r="AL69" s="16">
        <f t="shared" ref="AL69" si="611">(L69+L57+L45)/3</f>
        <v>20.132166000000002</v>
      </c>
      <c r="AM69" s="16">
        <f t="shared" ref="AM69" si="612">(M69+M57+M45)/3</f>
        <v>20.132166000000002</v>
      </c>
      <c r="AN69" s="17">
        <f t="shared" ref="AN69" si="613">(N69+N57+N45)/3</f>
        <v>20.995499333333331</v>
      </c>
      <c r="AO69" s="21">
        <f t="shared" ref="AO69" si="614">B69/AB69-1</f>
        <v>4.298241174352313E-2</v>
      </c>
      <c r="AP69" s="22">
        <f t="shared" ref="AP69" si="615">C69/AC69-1</f>
        <v>4.3075024367605685E-2</v>
      </c>
      <c r="AQ69" s="22">
        <f t="shared" ref="AQ69" si="616">D69/AD69-1</f>
        <v>4.3186531164018271E-2</v>
      </c>
      <c r="AR69" s="22">
        <f t="shared" ref="AR69" si="617">E69/AE69-1</f>
        <v>4.3400607555260429E-2</v>
      </c>
      <c r="AS69" s="22">
        <f t="shared" ref="AS69" si="618">F69/AF69-1</f>
        <v>4.3349706858380133E-2</v>
      </c>
      <c r="AT69" s="22">
        <f t="shared" ref="AT69" si="619">G69/AG69-1</f>
        <v>4.3298683174374464E-2</v>
      </c>
      <c r="AU69" s="22">
        <f t="shared" ref="AU69" si="620">H69/AH69-1</f>
        <v>4.3352024667654199E-2</v>
      </c>
      <c r="AV69" s="22">
        <f t="shared" ref="AV69" si="621">I69/AI69-1</f>
        <v>4.3743209488057877E-2</v>
      </c>
      <c r="AW69" s="22">
        <f t="shared" ref="AW69" si="622">J69/AJ69-1</f>
        <v>4.3671034573108614E-2</v>
      </c>
      <c r="AX69" s="22">
        <f t="shared" ref="AX69" si="623">K69/AK69-1</f>
        <v>4.3683793786225555E-2</v>
      </c>
      <c r="AY69" s="22">
        <f t="shared" ref="AY69" si="624">L69/AL69-1</f>
        <v>4.3911519505650753E-2</v>
      </c>
      <c r="AZ69" s="22">
        <f t="shared" ref="AZ69" si="625">M69/AM69-1</f>
        <v>4.3911519505650753E-2</v>
      </c>
      <c r="BA69" s="23">
        <f t="shared" ref="BA69" si="626">N69/AN69-1</f>
        <v>4.3852287199710682E-2</v>
      </c>
    </row>
    <row r="70" spans="1:53" x14ac:dyDescent="0.3">
      <c r="A70" s="9">
        <v>45870</v>
      </c>
      <c r="B70" s="15">
        <f>VLOOKUP($A70,'Monthly Rate'!$A$2:$N$156,2)+VLOOKUP('PNW Barge Rate'!$A70,'Monthly Tax Charge'!$A$2:$D$436,4)</f>
        <v>15.464937000000001</v>
      </c>
      <c r="C70" s="16">
        <f>VLOOKUP($A70,'Monthly Rate'!$A$2:$N$156,3)+VLOOKUP('PNW Barge Rate'!$A70,'Monthly Tax Charge'!$A$2:$D$436,4)</f>
        <v>16.604937</v>
      </c>
      <c r="D70" s="16">
        <f>VLOOKUP($A70,'Monthly Rate'!$A$2:$N$156,4)+VLOOKUP('PNW Barge Rate'!$A70,'Monthly Tax Charge'!$A$2:$D$436,4)</f>
        <v>17.984936999999999</v>
      </c>
      <c r="E70" s="16">
        <f>VLOOKUP($A70,'Monthly Rate'!$A$2:$N$156,5)+VLOOKUP('PNW Barge Rate'!$A70,'Monthly Tax Charge'!$A$2:$D$436,4)</f>
        <v>18.144936999999999</v>
      </c>
      <c r="F70" s="16">
        <f>VLOOKUP($A70,'Monthly Rate'!$A$2:$N$156,6)+VLOOKUP('PNW Barge Rate'!$A70,'Monthly Tax Charge'!$A$2:$D$436,4)</f>
        <v>18.414936999999998</v>
      </c>
      <c r="G70" s="16">
        <f>VLOOKUP($A70,'Monthly Rate'!$A$2:$N$156,7)+VLOOKUP('PNW Barge Rate'!$A70,'Monthly Tax Charge'!$A$2:$D$436,4)</f>
        <v>18.514937</v>
      </c>
      <c r="H70" s="16">
        <f>VLOOKUP($A70,'Monthly Rate'!$A$2:$N$156,8)+VLOOKUP('PNW Barge Rate'!$A70,'Monthly Tax Charge'!$A$2:$D$436,4)</f>
        <v>18.744937</v>
      </c>
      <c r="I70" s="16">
        <f>VLOOKUP($A70,'Monthly Rate'!$A$2:$N$156,9)+VLOOKUP('PNW Barge Rate'!$A70,'Monthly Tax Charge'!$A$2:$D$436,4)</f>
        <v>19.984936999999999</v>
      </c>
      <c r="J70" s="16">
        <f>VLOOKUP($A70,'Monthly Rate'!$A$2:$N$156,10)+VLOOKUP('PNW Barge Rate'!$A70,'Monthly Tax Charge'!$A$2:$D$436,4)</f>
        <v>20.014937</v>
      </c>
      <c r="K70" s="16">
        <f>VLOOKUP($A70,'Monthly Rate'!$A$2:$N$156,11)+VLOOKUP('PNW Barge Rate'!$A70,'Monthly Tax Charge'!$A$2:$D$436,4)</f>
        <v>21.084937</v>
      </c>
      <c r="L70" s="16">
        <f>VLOOKUP($A70,'Monthly Rate'!$A$2:$N$156,12)+VLOOKUP('PNW Barge Rate'!$A70,'Monthly Tax Charge'!$A$2:$D$436,4)</f>
        <v>22.134936999999997</v>
      </c>
      <c r="M70" s="16">
        <f>VLOOKUP($A70,'Monthly Rate'!$A$2:$N$156,13)+VLOOKUP('PNW Barge Rate'!$A70,'Monthly Tax Charge'!$A$2:$D$436,4)</f>
        <v>22.134936999999997</v>
      </c>
      <c r="N70" s="17">
        <f>VLOOKUP($A70,'Monthly Rate'!$A$2:$N$156,14)+VLOOKUP('PNW Barge Rate'!$A70,'Monthly Tax Charge'!$A$2:$D$436,4)</f>
        <v>23.064936999999997</v>
      </c>
      <c r="O70" s="18">
        <f t="shared" ref="O70" si="627">B70/B58-1</f>
        <v>7.0646923298514297E-2</v>
      </c>
      <c r="P70" s="19">
        <f t="shared" ref="P70" si="628">C70/C58-1</f>
        <v>6.8220877650514877E-2</v>
      </c>
      <c r="Q70" s="19">
        <f t="shared" ref="Q70" si="629">D70/D58-1</f>
        <v>6.5806950247174978E-2</v>
      </c>
      <c r="R70" s="19">
        <f t="shared" ref="R70" si="630">E70/E58-1</f>
        <v>6.5188844343287311E-2</v>
      </c>
      <c r="S70" s="19">
        <f t="shared" ref="S70" si="631">F70/F58-1</f>
        <v>6.4787034058672699E-2</v>
      </c>
      <c r="T70" s="19">
        <f t="shared" ref="T70" si="632">G70/G58-1</f>
        <v>6.4414576602150664E-2</v>
      </c>
      <c r="U70" s="19">
        <f t="shared" ref="U70" si="633">H70/H58-1</f>
        <v>6.4177771025756725E-2</v>
      </c>
      <c r="V70" s="19">
        <f t="shared" ref="V70" si="634">I70/I58-1</f>
        <v>6.2210492249080929E-2</v>
      </c>
      <c r="W70" s="19">
        <f t="shared" ref="W70" si="635">J70/J58-1</f>
        <v>6.211145450081168E-2</v>
      </c>
      <c r="X70" s="19">
        <f t="shared" ref="X70" si="636">K70/K58-1</f>
        <v>6.0905143727289612E-2</v>
      </c>
      <c r="Y70" s="19">
        <f t="shared" ref="Y70" si="637">L70/L58-1</f>
        <v>5.9874991375173714E-2</v>
      </c>
      <c r="Z70" s="19">
        <f t="shared" ref="Z70" si="638">M70/M58-1</f>
        <v>5.9874991375173714E-2</v>
      </c>
      <c r="AA70" s="20">
        <f t="shared" ref="AA70" si="639">N70/N58-1</f>
        <v>5.8778454146183323E-2</v>
      </c>
      <c r="AB70" s="15">
        <f t="shared" ref="AB70" si="640">(B70+B58+B46)/3</f>
        <v>14.702682000000001</v>
      </c>
      <c r="AC70" s="16">
        <f t="shared" ref="AC70" si="641">(C70+C58+C46)/3</f>
        <v>15.802681999999999</v>
      </c>
      <c r="AD70" s="16">
        <f t="shared" ref="AD70" si="642">(D70+D58+D46)/3</f>
        <v>17.132681999999999</v>
      </c>
      <c r="AE70" s="16">
        <f t="shared" ref="AE70" si="643">(E70+E58+E46)/3</f>
        <v>17.289348666666669</v>
      </c>
      <c r="AF70" s="16">
        <f t="shared" ref="AF70" si="644">(F70+F58+F46)/3</f>
        <v>17.549348666666663</v>
      </c>
      <c r="AG70" s="16">
        <f t="shared" ref="AG70" si="645">(G70+G58+G46)/3</f>
        <v>17.649348666666665</v>
      </c>
      <c r="AH70" s="16">
        <f t="shared" ref="AH70" si="646">(H70+H58+H46)/3</f>
        <v>17.869348666666664</v>
      </c>
      <c r="AI70" s="16">
        <f t="shared" ref="AI70" si="647">(I70+I58+I46)/3</f>
        <v>19.066015333333336</v>
      </c>
      <c r="AJ70" s="16">
        <f t="shared" ref="AJ70" si="648">(J70+J58+J46)/3</f>
        <v>19.09601533333333</v>
      </c>
      <c r="AK70" s="16">
        <f t="shared" ref="AK70" si="649">(K70+K58+K46)/3</f>
        <v>20.126015333333335</v>
      </c>
      <c r="AL70" s="16">
        <f t="shared" ref="AL70" si="650">(L70+L58+L46)/3</f>
        <v>21.136015333333333</v>
      </c>
      <c r="AM70" s="16">
        <f t="shared" ref="AM70" si="651">(M70+M58+M46)/3</f>
        <v>21.136015333333333</v>
      </c>
      <c r="AN70" s="17">
        <f t="shared" ref="AN70" si="652">(N70+N58+N46)/3</f>
        <v>22.036015333333335</v>
      </c>
      <c r="AO70" s="21">
        <f t="shared" ref="AO70" si="653">B70/AB70-1</f>
        <v>5.1844622634156012E-2</v>
      </c>
      <c r="AP70" s="22">
        <f t="shared" ref="AP70" si="654">C70/AC70-1</f>
        <v>5.0767015371188329E-2</v>
      </c>
      <c r="AQ70" s="22">
        <f t="shared" ref="AQ70" si="655">D70/AD70-1</f>
        <v>4.9744400789088372E-2</v>
      </c>
      <c r="AR70" s="22">
        <f t="shared" ref="AR70" si="656">E70/AE70-1</f>
        <v>4.9486441035391904E-2</v>
      </c>
      <c r="AS70" s="22">
        <f t="shared" ref="AS70" si="657">F70/AF70-1</f>
        <v>4.9323103083446007E-2</v>
      </c>
      <c r="AT70" s="22">
        <f t="shared" ref="AT70" si="658">G70/AG70-1</f>
        <v>4.9043641761586487E-2</v>
      </c>
      <c r="AU70" s="22">
        <f t="shared" ref="AU70" si="659">H70/AH70-1</f>
        <v>4.8999454298334522E-2</v>
      </c>
      <c r="AV70" s="22">
        <f t="shared" ref="AV70" si="660">I70/AI70-1</f>
        <v>4.8196838752148752E-2</v>
      </c>
      <c r="AW70" s="22">
        <f t="shared" ref="AW70" si="661">J70/AJ70-1</f>
        <v>4.8121121114865995E-2</v>
      </c>
      <c r="AX70" s="22">
        <f t="shared" ref="AX70" si="662">K70/AK70-1</f>
        <v>4.7645877774845413E-2</v>
      </c>
      <c r="AY70" s="22">
        <f t="shared" ref="AY70" si="663">L70/AL70-1</f>
        <v>4.7261588852619552E-2</v>
      </c>
      <c r="AZ70" s="22">
        <f t="shared" ref="AZ70" si="664">M70/AM70-1</f>
        <v>4.7261588852619552E-2</v>
      </c>
      <c r="BA70" s="23">
        <f t="shared" ref="BA70" si="665">N70/AN70-1</f>
        <v>4.669272784132783E-2</v>
      </c>
    </row>
    <row r="71" spans="1:53" x14ac:dyDescent="0.3">
      <c r="A71" s="9">
        <v>45901</v>
      </c>
      <c r="B71" s="15">
        <f>VLOOKUP($A71,'Monthly Rate'!$A$2:$N$156,2)+VLOOKUP('PNW Barge Rate'!$A71,'Monthly Tax Charge'!$A$2:$D$436,4)</f>
        <v>15.578096</v>
      </c>
      <c r="C71" s="16">
        <f>VLOOKUP($A71,'Monthly Rate'!$A$2:$N$156,3)+VLOOKUP('PNW Barge Rate'!$A71,'Monthly Tax Charge'!$A$2:$D$436,4)</f>
        <v>16.718095999999999</v>
      </c>
      <c r="D71" s="16">
        <f>VLOOKUP($A71,'Monthly Rate'!$A$2:$N$156,4)+VLOOKUP('PNW Barge Rate'!$A71,'Monthly Tax Charge'!$A$2:$D$436,4)</f>
        <v>18.098095999999998</v>
      </c>
      <c r="E71" s="16">
        <f>VLOOKUP($A71,'Monthly Rate'!$A$2:$N$156,5)+VLOOKUP('PNW Barge Rate'!$A71,'Monthly Tax Charge'!$A$2:$D$436,4)</f>
        <v>18.258096000000002</v>
      </c>
      <c r="F71" s="16">
        <f>VLOOKUP($A71,'Monthly Rate'!$A$2:$N$156,6)+VLOOKUP('PNW Barge Rate'!$A71,'Monthly Tax Charge'!$A$2:$D$436,4)</f>
        <v>18.528095999999998</v>
      </c>
      <c r="G71" s="16">
        <f>VLOOKUP($A71,'Monthly Rate'!$A$2:$N$156,7)+VLOOKUP('PNW Barge Rate'!$A71,'Monthly Tax Charge'!$A$2:$D$436,4)</f>
        <v>18.628095999999999</v>
      </c>
      <c r="H71" s="16">
        <f>VLOOKUP($A71,'Monthly Rate'!$A$2:$N$156,8)+VLOOKUP('PNW Barge Rate'!$A71,'Monthly Tax Charge'!$A$2:$D$436,4)</f>
        <v>18.858096</v>
      </c>
      <c r="I71" s="16">
        <f>VLOOKUP($A71,'Monthly Rate'!$A$2:$N$156,9)+VLOOKUP('PNW Barge Rate'!$A71,'Monthly Tax Charge'!$A$2:$D$436,4)</f>
        <v>20.098095999999998</v>
      </c>
      <c r="J71" s="16">
        <f>VLOOKUP($A71,'Monthly Rate'!$A$2:$N$156,10)+VLOOKUP('PNW Barge Rate'!$A71,'Monthly Tax Charge'!$A$2:$D$436,4)</f>
        <v>20.128095999999999</v>
      </c>
      <c r="K71" s="16">
        <f>VLOOKUP($A71,'Monthly Rate'!$A$2:$N$156,11)+VLOOKUP('PNW Barge Rate'!$A71,'Monthly Tax Charge'!$A$2:$D$436,4)</f>
        <v>21.198096</v>
      </c>
      <c r="L71" s="16">
        <f>VLOOKUP($A71,'Monthly Rate'!$A$2:$N$156,12)+VLOOKUP('PNW Barge Rate'!$A71,'Monthly Tax Charge'!$A$2:$D$436,4)</f>
        <v>22.248095999999997</v>
      </c>
      <c r="M71" s="16">
        <f>VLOOKUP($A71,'Monthly Rate'!$A$2:$N$156,13)+VLOOKUP('PNW Barge Rate'!$A71,'Monthly Tax Charge'!$A$2:$D$436,4)</f>
        <v>22.248095999999997</v>
      </c>
      <c r="N71" s="17">
        <f>VLOOKUP($A71,'Monthly Rate'!$A$2:$N$156,14)+VLOOKUP('PNW Barge Rate'!$A71,'Monthly Tax Charge'!$A$2:$D$436,4)</f>
        <v>23.178095999999996</v>
      </c>
      <c r="O71" s="18">
        <f t="shared" ref="O71" si="666">B71/B59-1</f>
        <v>7.2274341950571808E-2</v>
      </c>
      <c r="P71" s="19">
        <f t="shared" ref="P71" si="667">C71/C59-1</f>
        <v>6.9746727814688381E-2</v>
      </c>
      <c r="Q71" s="19">
        <f t="shared" ref="Q71" si="668">D71/D59-1</f>
        <v>6.7225031501192634E-2</v>
      </c>
      <c r="R71" s="19">
        <f t="shared" ref="R71" si="669">E71/E59-1</f>
        <v>6.6596690004164127E-2</v>
      </c>
      <c r="S71" s="19">
        <f t="shared" ref="S71" si="670">F71/F59-1</f>
        <v>6.6175749599150402E-2</v>
      </c>
      <c r="T71" s="19">
        <f t="shared" ref="T71" si="671">G71/G59-1</f>
        <v>6.5797128381548386E-2</v>
      </c>
      <c r="U71" s="19">
        <f t="shared" ref="U71" si="672">H71/H59-1</f>
        <v>6.5544255402052443E-2</v>
      </c>
      <c r="V71" s="19">
        <f t="shared" ref="V71" si="673">I71/I59-1</f>
        <v>6.3498910577620249E-2</v>
      </c>
      <c r="W71" s="19">
        <f t="shared" ref="W71" si="674">J71/J59-1</f>
        <v>6.3398268224450272E-2</v>
      </c>
      <c r="X71" s="19">
        <f t="shared" ref="X71" si="675">K71/K59-1</f>
        <v>6.2130600887219334E-2</v>
      </c>
      <c r="Y71" s="19">
        <f t="shared" ref="Y71" si="676">L71/L59-1</f>
        <v>6.1045527851657067E-2</v>
      </c>
      <c r="Z71" s="19">
        <f t="shared" ref="Z71" si="677">M71/M59-1</f>
        <v>6.1045527851657067E-2</v>
      </c>
      <c r="AA71" s="20">
        <f t="shared" ref="AA71" si="678">N71/N59-1</f>
        <v>5.9905008613464261E-2</v>
      </c>
      <c r="AB71" s="15">
        <f t="shared" ref="AB71" si="679">(B71+B59+B47)/3</f>
        <v>14.866238000000001</v>
      </c>
      <c r="AC71" s="16">
        <f t="shared" ref="AC71" si="680">(C71+C59+C47)/3</f>
        <v>15.966237999999999</v>
      </c>
      <c r="AD71" s="16">
        <f t="shared" ref="AD71" si="681">(D71+D59+D47)/3</f>
        <v>17.296237999999999</v>
      </c>
      <c r="AE71" s="16">
        <f t="shared" ref="AE71" si="682">(E71+E59+E47)/3</f>
        <v>17.452904666666669</v>
      </c>
      <c r="AF71" s="16">
        <f t="shared" ref="AF71" si="683">(F71+F59+F47)/3</f>
        <v>17.712904666666663</v>
      </c>
      <c r="AG71" s="16">
        <f t="shared" ref="AG71" si="684">(G71+G59+G47)/3</f>
        <v>17.812904666666665</v>
      </c>
      <c r="AH71" s="16">
        <f t="shared" ref="AH71" si="685">(H71+H59+H47)/3</f>
        <v>18.032904666666667</v>
      </c>
      <c r="AI71" s="16">
        <f t="shared" ref="AI71" si="686">(I71+I59+I47)/3</f>
        <v>19.229571333333336</v>
      </c>
      <c r="AJ71" s="16">
        <f t="shared" ref="AJ71" si="687">(J71+J59+J47)/3</f>
        <v>19.259571333333334</v>
      </c>
      <c r="AK71" s="16">
        <f t="shared" ref="AK71" si="688">(K71+K59+K47)/3</f>
        <v>20.289571333333331</v>
      </c>
      <c r="AL71" s="16">
        <f t="shared" ref="AL71" si="689">(L71+L59+L47)/3</f>
        <v>21.299571333333333</v>
      </c>
      <c r="AM71" s="16">
        <f t="shared" ref="AM71" si="690">(M71+M59+M47)/3</f>
        <v>21.299571333333333</v>
      </c>
      <c r="AN71" s="17">
        <f t="shared" ref="AN71" si="691">(N71+N59+N47)/3</f>
        <v>22.199571333333335</v>
      </c>
      <c r="AO71" s="21">
        <f t="shared" ref="AO71" si="692">B71/AB71-1</f>
        <v>4.7884205809163083E-2</v>
      </c>
      <c r="AP71" s="22">
        <f t="shared" ref="AP71" si="693">C71/AC71-1</f>
        <v>4.7090491824060221E-2</v>
      </c>
      <c r="AQ71" s="22">
        <f t="shared" ref="AQ71" si="694">D71/AD71-1</f>
        <v>4.6360254755976271E-2</v>
      </c>
      <c r="AR71" s="22">
        <f t="shared" ref="AR71" si="695">E71/AE71-1</f>
        <v>4.6135090330904571E-2</v>
      </c>
      <c r="AS71" s="22">
        <f t="shared" ref="AS71" si="696">F71/AF71-1</f>
        <v>4.6022453610751857E-2</v>
      </c>
      <c r="AT71" s="22">
        <f t="shared" ref="AT71" si="697">G71/AG71-1</f>
        <v>4.5764087810945542E-2</v>
      </c>
      <c r="AU71" s="22">
        <f t="shared" ref="AU71" si="698">H71/AH71-1</f>
        <v>4.5760311418862942E-2</v>
      </c>
      <c r="AV71" s="22">
        <f t="shared" ref="AV71" si="699">I71/AI71-1</f>
        <v>4.5166096092902785E-2</v>
      </c>
      <c r="AW71" s="22">
        <f t="shared" ref="AW71" si="700">J71/AJ71-1</f>
        <v>4.509574235245184E-2</v>
      </c>
      <c r="AX71" s="22">
        <f t="shared" ref="AX71" si="701">K71/AK71-1</f>
        <v>4.4777913329991037E-2</v>
      </c>
      <c r="AY71" s="22">
        <f t="shared" ref="AY71" si="702">L71/AL71-1</f>
        <v>4.4532570718089692E-2</v>
      </c>
      <c r="AZ71" s="22">
        <f t="shared" ref="AZ71" si="703">M71/AM71-1</f>
        <v>4.4532570718089692E-2</v>
      </c>
      <c r="BA71" s="23">
        <f t="shared" ref="BA71" si="704">N71/AN71-1</f>
        <v>4.4078538813827395E-2</v>
      </c>
    </row>
    <row r="72" spans="1:53" x14ac:dyDescent="0.3">
      <c r="A72" s="9">
        <v>45931</v>
      </c>
      <c r="B72" s="15">
        <f>VLOOKUP($A72,'Monthly Rate'!$A$2:$N$156,2)+VLOOKUP('PNW Barge Rate'!$A72,'Monthly Tax Charge'!$A$2:$D$436,4)</f>
        <v>15.278496000000001</v>
      </c>
      <c r="C72" s="16">
        <f>VLOOKUP($A72,'Monthly Rate'!$A$2:$N$156,3)+VLOOKUP('PNW Barge Rate'!$A72,'Monthly Tax Charge'!$A$2:$D$436,4)</f>
        <v>16.418495999999998</v>
      </c>
      <c r="D72" s="16">
        <f>VLOOKUP($A72,'Monthly Rate'!$A$2:$N$156,4)+VLOOKUP('PNW Barge Rate'!$A72,'Monthly Tax Charge'!$A$2:$D$436,4)</f>
        <v>17.798496</v>
      </c>
      <c r="E72" s="16">
        <f>VLOOKUP($A72,'Monthly Rate'!$A$2:$N$156,5)+VLOOKUP('PNW Barge Rate'!$A72,'Monthly Tax Charge'!$A$2:$D$436,4)</f>
        <v>17.958496</v>
      </c>
      <c r="F72" s="16">
        <f>VLOOKUP($A72,'Monthly Rate'!$A$2:$N$156,6)+VLOOKUP('PNW Barge Rate'!$A72,'Monthly Tax Charge'!$A$2:$D$436,4)</f>
        <v>18.228496</v>
      </c>
      <c r="G72" s="16">
        <f>VLOOKUP($A72,'Monthly Rate'!$A$2:$N$156,7)+VLOOKUP('PNW Barge Rate'!$A72,'Monthly Tax Charge'!$A$2:$D$436,4)</f>
        <v>18.328496000000001</v>
      </c>
      <c r="H72" s="16">
        <f>VLOOKUP($A72,'Monthly Rate'!$A$2:$N$156,8)+VLOOKUP('PNW Barge Rate'!$A72,'Monthly Tax Charge'!$A$2:$D$436,4)</f>
        <v>18.558495999999998</v>
      </c>
      <c r="I72" s="16">
        <f>VLOOKUP($A72,'Monthly Rate'!$A$2:$N$156,9)+VLOOKUP('PNW Barge Rate'!$A72,'Monthly Tax Charge'!$A$2:$D$436,4)</f>
        <v>19.798496</v>
      </c>
      <c r="J72" s="16">
        <f>VLOOKUP($A72,'Monthly Rate'!$A$2:$N$156,10)+VLOOKUP('PNW Barge Rate'!$A72,'Monthly Tax Charge'!$A$2:$D$436,4)</f>
        <v>19.828496000000001</v>
      </c>
      <c r="K72" s="16">
        <f>VLOOKUP($A72,'Monthly Rate'!$A$2:$N$156,11)+VLOOKUP('PNW Barge Rate'!$A72,'Monthly Tax Charge'!$A$2:$D$436,4)</f>
        <v>20.898496000000002</v>
      </c>
      <c r="L72" s="16">
        <f>VLOOKUP($A72,'Monthly Rate'!$A$2:$N$156,12)+VLOOKUP('PNW Barge Rate'!$A72,'Monthly Tax Charge'!$A$2:$D$436,4)</f>
        <v>21.948495999999999</v>
      </c>
      <c r="M72" s="16">
        <f>VLOOKUP($A72,'Monthly Rate'!$A$2:$N$156,13)+VLOOKUP('PNW Barge Rate'!$A72,'Monthly Tax Charge'!$A$2:$D$436,4)</f>
        <v>21.948495999999999</v>
      </c>
      <c r="N72" s="17">
        <f>VLOOKUP($A72,'Monthly Rate'!$A$2:$N$156,14)+VLOOKUP('PNW Barge Rate'!$A72,'Monthly Tax Charge'!$A$2:$D$436,4)</f>
        <v>22.878495999999998</v>
      </c>
      <c r="O72" s="18">
        <f t="shared" ref="O72" si="705">B72/B60-1</f>
        <v>6.8195921942428628E-2</v>
      </c>
      <c r="P72" s="19">
        <f t="shared" ref="P72" si="706">C72/C60-1</f>
        <v>6.592264250457891E-2</v>
      </c>
      <c r="Q72" s="19">
        <f t="shared" ref="Q72" si="707">D72/D60-1</f>
        <v>6.3670988563733877E-2</v>
      </c>
      <c r="R72" s="19">
        <f t="shared" ref="R72" si="708">E72/E60-1</f>
        <v>6.3067939518917759E-2</v>
      </c>
      <c r="S72" s="19">
        <f t="shared" ref="S72" si="709">F72/F60-1</f>
        <v>6.2694964940415376E-2</v>
      </c>
      <c r="T72" s="19">
        <f t="shared" ref="T72" si="710">G72/G60-1</f>
        <v>6.23315808350553E-2</v>
      </c>
      <c r="U72" s="19">
        <f t="shared" ref="U72" si="711">H72/H60-1</f>
        <v>6.2119085560396581E-2</v>
      </c>
      <c r="V72" s="19">
        <f t="shared" ref="V72" si="712">I72/I60-1</f>
        <v>6.0269208878404701E-2</v>
      </c>
      <c r="W72" s="19">
        <f t="shared" ref="W72" si="713">J72/J60-1</f>
        <v>6.0172536251240638E-2</v>
      </c>
      <c r="X72" s="19">
        <f t="shared" ref="X72" si="714">K72/K60-1</f>
        <v>5.905878675629217E-2</v>
      </c>
      <c r="Y72" s="19">
        <f t="shared" ref="Y72" si="715">L72/L60-1</f>
        <v>5.8111513215681754E-2</v>
      </c>
      <c r="Z72" s="19">
        <f t="shared" ref="Z72" si="716">M72/M60-1</f>
        <v>5.8111513215681754E-2</v>
      </c>
      <c r="AA72" s="20">
        <f t="shared" ref="AA72" si="717">N72/N60-1</f>
        <v>5.7081144258368965E-2</v>
      </c>
      <c r="AB72" s="15">
        <f t="shared" ref="AB72" si="718">(B72+B60+B48)/3</f>
        <v>15.058985000000002</v>
      </c>
      <c r="AC72" s="16">
        <f t="shared" ref="AC72" si="719">(C72+C60+C48)/3</f>
        <v>16.158984999999998</v>
      </c>
      <c r="AD72" s="16">
        <f t="shared" ref="AD72" si="720">(D72+D60+D48)/3</f>
        <v>17.488985000000003</v>
      </c>
      <c r="AE72" s="16">
        <f t="shared" ref="AE72" si="721">(E72+E60+E48)/3</f>
        <v>17.645651666666666</v>
      </c>
      <c r="AF72" s="16">
        <f t="shared" ref="AF72" si="722">(F72+F60+F48)/3</f>
        <v>17.905651666666667</v>
      </c>
      <c r="AG72" s="16">
        <f t="shared" ref="AG72" si="723">(G72+G60+G48)/3</f>
        <v>18.005651666666669</v>
      </c>
      <c r="AH72" s="16">
        <f t="shared" ref="AH72" si="724">(H72+H60+H48)/3</f>
        <v>18.225651666666668</v>
      </c>
      <c r="AI72" s="16">
        <f t="shared" ref="AI72" si="725">(I72+I60+I48)/3</f>
        <v>19.422318333333333</v>
      </c>
      <c r="AJ72" s="16">
        <f t="shared" ref="AJ72" si="726">(J72+J60+J48)/3</f>
        <v>19.452318333333334</v>
      </c>
      <c r="AK72" s="16">
        <f t="shared" ref="AK72" si="727">(K72+K60+K48)/3</f>
        <v>20.482318333333335</v>
      </c>
      <c r="AL72" s="16">
        <f t="shared" ref="AL72" si="728">(L72+L60+L48)/3</f>
        <v>21.492318333333333</v>
      </c>
      <c r="AM72" s="16">
        <f t="shared" ref="AM72" si="729">(M72+M60+M48)/3</f>
        <v>21.492318333333333</v>
      </c>
      <c r="AN72" s="17">
        <f t="shared" ref="AN72" si="730">(N72+N60+N48)/3</f>
        <v>22.392318333333332</v>
      </c>
      <c r="AO72" s="21">
        <f t="shared" ref="AO72" si="731">B72/AB72-1</f>
        <v>1.457674604231296E-2</v>
      </c>
      <c r="AP72" s="22">
        <f t="shared" ref="AP72" si="732">C72/AC72-1</f>
        <v>1.605985772002394E-2</v>
      </c>
      <c r="AQ72" s="22">
        <f t="shared" ref="AQ72" si="733">D72/AD72-1</f>
        <v>1.7697482158055333E-2</v>
      </c>
      <c r="AR72" s="22">
        <f t="shared" ref="AR72" si="734">E72/AE72-1</f>
        <v>1.7729259266990427E-2</v>
      </c>
      <c r="AS72" s="22">
        <f t="shared" ref="AS72" si="735">F72/AF72-1</f>
        <v>1.803030346749912E-2</v>
      </c>
      <c r="AT72" s="22">
        <f t="shared" ref="AT72" si="736">G72/AG72-1</f>
        <v>1.7930166556037852E-2</v>
      </c>
      <c r="AU72" s="22">
        <f t="shared" ref="AU72" si="737">H72/AH72-1</f>
        <v>1.8262410553038233E-2</v>
      </c>
      <c r="AV72" s="22">
        <f t="shared" ref="AV72" si="738">I72/AI72-1</f>
        <v>1.9368319487435004E-2</v>
      </c>
      <c r="AW72" s="22">
        <f t="shared" ref="AW72" si="739">J72/AJ72-1</f>
        <v>1.9338449033195815E-2</v>
      </c>
      <c r="AX72" s="22">
        <f t="shared" ref="AX72" si="740">K72/AK72-1</f>
        <v>2.0318875036200001E-2</v>
      </c>
      <c r="AY72" s="22">
        <f t="shared" ref="AY72" si="741">L72/AL72-1</f>
        <v>2.1225149357626982E-2</v>
      </c>
      <c r="AZ72" s="22">
        <f t="shared" ref="AZ72" si="742">M72/AM72-1</f>
        <v>2.1225149357626982E-2</v>
      </c>
      <c r="BA72" s="23">
        <f t="shared" ref="BA72" si="743">N72/AN72-1</f>
        <v>2.1711805782206106E-2</v>
      </c>
    </row>
    <row r="73" spans="1:53" x14ac:dyDescent="0.3">
      <c r="A73" s="9">
        <v>45962</v>
      </c>
      <c r="B73" s="15">
        <f>VLOOKUP($A73,'Monthly Rate'!$A$2:$N$156,2)+VLOOKUP('PNW Barge Rate'!$A73,'Monthly Tax Charge'!$A$2:$D$436,4)</f>
        <v>15.41474</v>
      </c>
      <c r="C73" s="16">
        <f>VLOOKUP($A73,'Monthly Rate'!$A$2:$N$156,3)+VLOOKUP('PNW Barge Rate'!$A73,'Monthly Tax Charge'!$A$2:$D$436,4)</f>
        <v>16.554739999999999</v>
      </c>
      <c r="D73" s="16">
        <f>VLOOKUP($A73,'Monthly Rate'!$A$2:$N$156,4)+VLOOKUP('PNW Barge Rate'!$A73,'Monthly Tax Charge'!$A$2:$D$436,4)</f>
        <v>17.934740000000001</v>
      </c>
      <c r="E73" s="16">
        <f>VLOOKUP($A73,'Monthly Rate'!$A$2:$N$156,5)+VLOOKUP('PNW Barge Rate'!$A73,'Monthly Tax Charge'!$A$2:$D$436,4)</f>
        <v>18.094740000000002</v>
      </c>
      <c r="F73" s="16">
        <f>VLOOKUP($A73,'Monthly Rate'!$A$2:$N$156,6)+VLOOKUP('PNW Barge Rate'!$A73,'Monthly Tax Charge'!$A$2:$D$436,4)</f>
        <v>18.364740000000001</v>
      </c>
      <c r="G73" s="16">
        <f>VLOOKUP($A73,'Monthly Rate'!$A$2:$N$156,7)+VLOOKUP('PNW Barge Rate'!$A73,'Monthly Tax Charge'!$A$2:$D$436,4)</f>
        <v>18.464739999999999</v>
      </c>
      <c r="H73" s="16">
        <f>VLOOKUP($A73,'Monthly Rate'!$A$2:$N$156,8)+VLOOKUP('PNW Barge Rate'!$A73,'Monthly Tax Charge'!$A$2:$D$436,4)</f>
        <v>18.694739999999999</v>
      </c>
      <c r="I73" s="16">
        <f>VLOOKUP($A73,'Monthly Rate'!$A$2:$N$156,9)+VLOOKUP('PNW Barge Rate'!$A73,'Monthly Tax Charge'!$A$2:$D$436,4)</f>
        <v>19.934740000000001</v>
      </c>
      <c r="J73" s="16">
        <f>VLOOKUP($A73,'Monthly Rate'!$A$2:$N$156,10)+VLOOKUP('PNW Barge Rate'!$A73,'Monthly Tax Charge'!$A$2:$D$436,4)</f>
        <v>19.964740000000003</v>
      </c>
      <c r="K73" s="16">
        <f>VLOOKUP($A73,'Monthly Rate'!$A$2:$N$156,11)+VLOOKUP('PNW Barge Rate'!$A73,'Monthly Tax Charge'!$A$2:$D$436,4)</f>
        <v>21.034740000000003</v>
      </c>
      <c r="L73" s="16">
        <f>VLOOKUP($A73,'Monthly Rate'!$A$2:$N$156,12)+VLOOKUP('PNW Barge Rate'!$A73,'Monthly Tax Charge'!$A$2:$D$436,4)</f>
        <v>22.08474</v>
      </c>
      <c r="M73" s="16">
        <f>VLOOKUP($A73,'Monthly Rate'!$A$2:$N$156,13)+VLOOKUP('PNW Barge Rate'!$A73,'Monthly Tax Charge'!$A$2:$D$436,4)</f>
        <v>22.08474</v>
      </c>
      <c r="N73" s="17">
        <f>VLOOKUP($A73,'Monthly Rate'!$A$2:$N$156,14)+VLOOKUP('PNW Barge Rate'!$A73,'Monthly Tax Charge'!$A$2:$D$436,4)</f>
        <v>23.01474</v>
      </c>
      <c r="O73" s="18">
        <f t="shared" ref="O73" si="744">B73/B61-1</f>
        <v>8.3903948247371796E-2</v>
      </c>
      <c r="P73" s="19">
        <f t="shared" ref="P73" si="745">C73/C61-1</f>
        <v>8.049081356264054E-2</v>
      </c>
      <c r="Q73" s="19">
        <f t="shared" ref="Q73" si="746">D73/D61-1</f>
        <v>7.7064528721136449E-2</v>
      </c>
      <c r="R73" s="19">
        <f t="shared" ref="R73" si="747">E73/E61-1</f>
        <v>7.6331082889688595E-2</v>
      </c>
      <c r="S73" s="19">
        <f t="shared" ref="S73" si="748">F73/F61-1</f>
        <v>7.5754327387751452E-2</v>
      </c>
      <c r="T73" s="19">
        <f t="shared" ref="T73" si="749">G73/G61-1</f>
        <v>7.531316425472423E-2</v>
      </c>
      <c r="U73" s="19">
        <f t="shared" ref="U73" si="750">H73/H61-1</f>
        <v>7.4935456976108927E-2</v>
      </c>
      <c r="V73" s="19">
        <f t="shared" ref="V73" si="751">I73/I61-1</f>
        <v>7.2250221875588272E-2</v>
      </c>
      <c r="W73" s="19">
        <f t="shared" ref="W73" si="752">J73/J61-1</f>
        <v>7.2133823805816233E-2</v>
      </c>
      <c r="X73" s="19">
        <f t="shared" ref="X73" si="753">K73/K61-1</f>
        <v>7.0388519960308704E-2</v>
      </c>
      <c r="Y73" s="19">
        <f t="shared" ref="Y73" si="754">L73/L61-1</f>
        <v>6.8883672531035778E-2</v>
      </c>
      <c r="Z73" s="19">
        <f t="shared" ref="Z73" si="755">M73/M61-1</f>
        <v>6.8883672531035778E-2</v>
      </c>
      <c r="AA73" s="20">
        <f t="shared" ref="AA73" si="756">N73/N61-1</f>
        <v>6.7399763467291152E-2</v>
      </c>
      <c r="AB73" s="15">
        <f t="shared" ref="AB73" si="757">(B73+B61+B49)/3</f>
        <v>15.077205000000001</v>
      </c>
      <c r="AC73" s="16">
        <f t="shared" ref="AC73" si="758">(C73+C61+C49)/3</f>
        <v>16.177205000000001</v>
      </c>
      <c r="AD73" s="16">
        <f t="shared" ref="AD73" si="759">(D73+D61+D49)/3</f>
        <v>17.507205000000003</v>
      </c>
      <c r="AE73" s="16">
        <f t="shared" ref="AE73" si="760">(E73+E61+E49)/3</f>
        <v>17.663871666666669</v>
      </c>
      <c r="AF73" s="16">
        <f t="shared" ref="AF73" si="761">(F73+F61+F49)/3</f>
        <v>17.923871666666667</v>
      </c>
      <c r="AG73" s="16">
        <f t="shared" ref="AG73" si="762">(G73+G61+G49)/3</f>
        <v>18.023871666666668</v>
      </c>
      <c r="AH73" s="16">
        <f t="shared" ref="AH73" si="763">(H73+H61+H49)/3</f>
        <v>18.243871666666667</v>
      </c>
      <c r="AI73" s="16">
        <f t="shared" ref="AI73" si="764">(I73+I61+I49)/3</f>
        <v>19.440538333333333</v>
      </c>
      <c r="AJ73" s="16">
        <f t="shared" ref="AJ73" si="765">(J73+J61+J49)/3</f>
        <v>19.470538333333334</v>
      </c>
      <c r="AK73" s="16">
        <f t="shared" ref="AK73" si="766">(K73+K61+K49)/3</f>
        <v>20.500538333333335</v>
      </c>
      <c r="AL73" s="16">
        <f t="shared" ref="AL73" si="767">(L73+L61+L49)/3</f>
        <v>21.510538333333333</v>
      </c>
      <c r="AM73" s="16">
        <f t="shared" ref="AM73" si="768">(M73+M61+M49)/3</f>
        <v>21.510538333333333</v>
      </c>
      <c r="AN73" s="17">
        <f t="shared" ref="AN73" si="769">(N73+N61+N49)/3</f>
        <v>22.410538333333335</v>
      </c>
      <c r="AO73" s="21">
        <f t="shared" ref="AO73" si="770">B73/AB73-1</f>
        <v>2.2387106894149023E-2</v>
      </c>
      <c r="AP73" s="22">
        <f t="shared" ref="AP73" si="771">C73/AC73-1</f>
        <v>2.3337467751691321E-2</v>
      </c>
      <c r="AQ73" s="22">
        <f t="shared" ref="AQ73" si="772">D73/AD73-1</f>
        <v>2.4420517152794918E-2</v>
      </c>
      <c r="AR73" s="22">
        <f t="shared" ref="AR73" si="773">E73/AE73-1</f>
        <v>2.4392632683491566E-2</v>
      </c>
      <c r="AS73" s="22">
        <f t="shared" ref="AS73" si="774">F73/AF73-1</f>
        <v>2.4596713340300447E-2</v>
      </c>
      <c r="AT73" s="22">
        <f t="shared" ref="AT73" si="775">G73/AG73-1</f>
        <v>2.4460245916457124E-2</v>
      </c>
      <c r="AU73" s="22">
        <f t="shared" ref="AU73" si="776">H73/AH73-1</f>
        <v>2.4713412896732567E-2</v>
      </c>
      <c r="AV73" s="22">
        <f t="shared" ref="AV73" si="777">I73/AI73-1</f>
        <v>2.5421192468692899E-2</v>
      </c>
      <c r="AW73" s="22">
        <f t="shared" ref="AW73" si="778">J73/AJ73-1</f>
        <v>2.5382023763595774E-2</v>
      </c>
      <c r="AX73" s="22">
        <f t="shared" ref="AX73" si="779">K73/AK73-1</f>
        <v>2.6057933600605487E-2</v>
      </c>
      <c r="AY73" s="22">
        <f t="shared" ref="AY73" si="780">L73/AL73-1</f>
        <v>2.6693970079626927E-2</v>
      </c>
      <c r="AZ73" s="22">
        <f t="shared" ref="AZ73" si="781">M73/AM73-1</f>
        <v>2.6693970079626927E-2</v>
      </c>
      <c r="BA73" s="23">
        <f t="shared" ref="BA73" si="782">N73/AN73-1</f>
        <v>2.6960604769050933E-2</v>
      </c>
    </row>
    <row r="74" spans="1:53" x14ac:dyDescent="0.3">
      <c r="A74" s="9">
        <v>45992</v>
      </c>
      <c r="B74" s="15">
        <f>VLOOKUP($A74,'Monthly Rate'!$A$2:$N$156,2)+VLOOKUP('PNW Barge Rate'!$A74,'Monthly Tax Charge'!$A$2:$D$436,4)</f>
        <v>15.192566000000001</v>
      </c>
      <c r="C74" s="16">
        <f>VLOOKUP($A74,'Monthly Rate'!$A$2:$N$156,3)+VLOOKUP('PNW Barge Rate'!$A74,'Monthly Tax Charge'!$A$2:$D$436,4)</f>
        <v>16.332566</v>
      </c>
      <c r="D74" s="16">
        <f>VLOOKUP($A74,'Monthly Rate'!$A$2:$N$156,4)+VLOOKUP('PNW Barge Rate'!$A74,'Monthly Tax Charge'!$A$2:$D$436,4)</f>
        <v>17.712566000000002</v>
      </c>
      <c r="E74" s="16">
        <f>VLOOKUP($A74,'Monthly Rate'!$A$2:$N$156,5)+VLOOKUP('PNW Barge Rate'!$A74,'Monthly Tax Charge'!$A$2:$D$436,4)</f>
        <v>17.872565999999999</v>
      </c>
      <c r="F74" s="16">
        <f>VLOOKUP($A74,'Monthly Rate'!$A$2:$N$156,6)+VLOOKUP('PNW Barge Rate'!$A74,'Monthly Tax Charge'!$A$2:$D$436,4)</f>
        <v>18.142566000000002</v>
      </c>
      <c r="G74" s="16">
        <f>VLOOKUP($A74,'Monthly Rate'!$A$2:$N$156,7)+VLOOKUP('PNW Barge Rate'!$A74,'Monthly Tax Charge'!$A$2:$D$436,4)</f>
        <v>18.242566</v>
      </c>
      <c r="H74" s="16">
        <f>VLOOKUP($A74,'Monthly Rate'!$A$2:$N$156,8)+VLOOKUP('PNW Barge Rate'!$A74,'Monthly Tax Charge'!$A$2:$D$436,4)</f>
        <v>18.472566</v>
      </c>
      <c r="I74" s="16">
        <f>VLOOKUP($A74,'Monthly Rate'!$A$2:$N$156,9)+VLOOKUP('PNW Barge Rate'!$A74,'Monthly Tax Charge'!$A$2:$D$436,4)</f>
        <v>19.712566000000002</v>
      </c>
      <c r="J74" s="16">
        <f>VLOOKUP($A74,'Monthly Rate'!$A$2:$N$156,10)+VLOOKUP('PNW Barge Rate'!$A74,'Monthly Tax Charge'!$A$2:$D$436,4)</f>
        <v>19.742566000000004</v>
      </c>
      <c r="K74" s="16">
        <f>VLOOKUP($A74,'Monthly Rate'!$A$2:$N$156,11)+VLOOKUP('PNW Barge Rate'!$A74,'Monthly Tax Charge'!$A$2:$D$436,4)</f>
        <v>20.812566000000004</v>
      </c>
      <c r="L74" s="16">
        <f>VLOOKUP($A74,'Monthly Rate'!$A$2:$N$156,12)+VLOOKUP('PNW Barge Rate'!$A74,'Monthly Tax Charge'!$A$2:$D$436,4)</f>
        <v>21.862566000000001</v>
      </c>
      <c r="M74" s="16">
        <f>VLOOKUP($A74,'Monthly Rate'!$A$2:$N$156,13)+VLOOKUP('PNW Barge Rate'!$A74,'Monthly Tax Charge'!$A$2:$D$436,4)</f>
        <v>21.862566000000001</v>
      </c>
      <c r="N74" s="17">
        <f>VLOOKUP($A74,'Monthly Rate'!$A$2:$N$156,14)+VLOOKUP('PNW Barge Rate'!$A74,'Monthly Tax Charge'!$A$2:$D$436,4)</f>
        <v>22.792566000000001</v>
      </c>
      <c r="O74" s="18">
        <f t="shared" ref="O74" si="783">B74/B62-1</f>
        <v>6.6522194516516642E-2</v>
      </c>
      <c r="P74" s="19">
        <f t="shared" ref="P74" si="784">C74/C62-1</f>
        <v>6.4360285070798495E-2</v>
      </c>
      <c r="Q74" s="19">
        <f t="shared" ref="Q74" si="785">D74/D62-1</f>
        <v>6.2225396642630937E-2</v>
      </c>
      <c r="R74" s="19">
        <f t="shared" ref="R74" si="786">E74/E62-1</f>
        <v>6.1634004476399218E-2</v>
      </c>
      <c r="S74" s="19">
        <f t="shared" ref="S74" si="787">F74/F62-1</f>
        <v>6.1281570708559885E-2</v>
      </c>
      <c r="T74" s="19">
        <f t="shared" ref="T74" si="788">G74/G62-1</f>
        <v>6.0925178075436071E-2</v>
      </c>
      <c r="U74" s="19">
        <f t="shared" ref="U74" si="789">H74/H62-1</f>
        <v>6.0729740407098332E-2</v>
      </c>
      <c r="V74" s="19">
        <f t="shared" ref="V74" si="790">I74/I62-1</f>
        <v>5.8963650741124418E-2</v>
      </c>
      <c r="W74" s="19">
        <f t="shared" ref="W74" si="791">J74/J62-1</f>
        <v>5.8868777406870576E-2</v>
      </c>
      <c r="X74" s="19">
        <f t="shared" ref="X74" si="792">K74/K62-1</f>
        <v>5.7819990485368455E-2</v>
      </c>
      <c r="Y74" s="19">
        <f t="shared" ref="Y74" si="793">L74/L62-1</f>
        <v>5.6930542771172821E-2</v>
      </c>
      <c r="Z74" s="19">
        <f t="shared" ref="Z74" si="794">M74/M62-1</f>
        <v>5.6930542771172821E-2</v>
      </c>
      <c r="AA74" s="20">
        <f t="shared" ref="AA74" si="795">N74/N62-1</f>
        <v>5.5946640623841803E-2</v>
      </c>
      <c r="AB74" s="15">
        <f t="shared" ref="AB74" si="796">(B74+B62+B50)/3</f>
        <v>14.722802333333334</v>
      </c>
      <c r="AC74" s="16">
        <f t="shared" ref="AC74" si="797">(C74+C62+C50)/3</f>
        <v>15.822802333333334</v>
      </c>
      <c r="AD74" s="16">
        <f t="shared" ref="AD74" si="798">(D74+D62+D50)/3</f>
        <v>17.152802333333334</v>
      </c>
      <c r="AE74" s="16">
        <f t="shared" ref="AE74" si="799">(E74+E62+E50)/3</f>
        <v>17.309469</v>
      </c>
      <c r="AF74" s="16">
        <f t="shared" ref="AF74" si="800">(F74+F62+F50)/3</f>
        <v>17.569469000000002</v>
      </c>
      <c r="AG74" s="16">
        <f t="shared" ref="AG74" si="801">(G74+G62+G50)/3</f>
        <v>17.669468999999999</v>
      </c>
      <c r="AH74" s="16">
        <f t="shared" ref="AH74" si="802">(H74+H62+H50)/3</f>
        <v>17.889469000000002</v>
      </c>
      <c r="AI74" s="16">
        <f t="shared" ref="AI74" si="803">(I74+I62+I50)/3</f>
        <v>19.086135666666667</v>
      </c>
      <c r="AJ74" s="16">
        <f t="shared" ref="AJ74" si="804">(J74+J62+J50)/3</f>
        <v>19.116135666666668</v>
      </c>
      <c r="AK74" s="16">
        <f t="shared" ref="AK74" si="805">(K74+K62+K50)/3</f>
        <v>20.146135666666666</v>
      </c>
      <c r="AL74" s="16">
        <f t="shared" ref="AL74" si="806">(L74+L62+L50)/3</f>
        <v>21.156135666666668</v>
      </c>
      <c r="AM74" s="16">
        <f t="shared" ref="AM74" si="807">(M74+M62+M50)/3</f>
        <v>21.156135666666668</v>
      </c>
      <c r="AN74" s="17">
        <f t="shared" ref="AN74" si="808">(N74+N62+N50)/3</f>
        <v>22.056135666666666</v>
      </c>
      <c r="AO74" s="21">
        <f t="shared" ref="AO74" si="809">B74/AB74-1</f>
        <v>3.1907218206896237E-2</v>
      </c>
      <c r="AP74" s="22">
        <f t="shared" ref="AP74" si="810">C74/AC74-1</f>
        <v>3.221702805404858E-2</v>
      </c>
      <c r="AQ74" s="22">
        <f t="shared" ref="AQ74" si="811">D74/AD74-1</f>
        <v>3.2633948423627102E-2</v>
      </c>
      <c r="AR74" s="22">
        <f t="shared" ref="AR74" si="812">E74/AE74-1</f>
        <v>3.2531153901948162E-2</v>
      </c>
      <c r="AS74" s="22">
        <f t="shared" ref="AS74" si="813">F74/AF74-1</f>
        <v>3.2618914094671769E-2</v>
      </c>
      <c r="AT74" s="22">
        <f t="shared" ref="AT74" si="814">G74/AG74-1</f>
        <v>3.2434308014575919E-2</v>
      </c>
      <c r="AU74" s="22">
        <f t="shared" ref="AU74" si="815">H74/AH74-1</f>
        <v>3.2594427481329902E-2</v>
      </c>
      <c r="AV74" s="22">
        <f t="shared" ref="AV74" si="816">I74/AI74-1</f>
        <v>3.2821223964543789E-2</v>
      </c>
      <c r="AW74" s="22">
        <f t="shared" ref="AW74" si="817">J74/AJ74-1</f>
        <v>3.276971581791277E-2</v>
      </c>
      <c r="AX74" s="22">
        <f t="shared" ref="AX74" si="818">K74/AK74-1</f>
        <v>3.3079809664738669E-2</v>
      </c>
      <c r="AY74" s="22">
        <f t="shared" ref="AY74" si="819">L74/AL74-1</f>
        <v>3.3391274496616941E-2</v>
      </c>
      <c r="AZ74" s="22">
        <f t="shared" ref="AZ74" si="820">M74/AM74-1</f>
        <v>3.3391274496616941E-2</v>
      </c>
      <c r="BA74" s="23">
        <f t="shared" ref="BA74" si="821">N74/AN74-1</f>
        <v>3.338891020906698E-2</v>
      </c>
    </row>
    <row r="75" spans="1:53" x14ac:dyDescent="0.3">
      <c r="A75" s="9">
        <v>46023</v>
      </c>
      <c r="B75" s="15">
        <f>VLOOKUP($A75,'Monthly Rate'!$A$2:$N$156,2)+VLOOKUP('PNW Barge Rate'!$A75,'Monthly Tax Charge'!$A$2:$D$436,4)</f>
        <v>15.010196000000001</v>
      </c>
      <c r="C75" s="16">
        <f>VLOOKUP($A75,'Monthly Rate'!$A$2:$N$156,3)+VLOOKUP('PNW Barge Rate'!$A75,'Monthly Tax Charge'!$A$2:$D$436,4)</f>
        <v>16.150196000000001</v>
      </c>
      <c r="D75" s="16">
        <f>VLOOKUP($A75,'Monthly Rate'!$A$2:$N$156,4)+VLOOKUP('PNW Barge Rate'!$A75,'Monthly Tax Charge'!$A$2:$D$436,4)</f>
        <v>17.530196</v>
      </c>
      <c r="E75" s="16">
        <f>VLOOKUP($A75,'Monthly Rate'!$A$2:$N$156,5)+VLOOKUP('PNW Barge Rate'!$A75,'Monthly Tax Charge'!$A$2:$D$436,4)</f>
        <v>17.690196</v>
      </c>
      <c r="F75" s="16">
        <f>VLOOKUP($A75,'Monthly Rate'!$A$2:$N$156,6)+VLOOKUP('PNW Barge Rate'!$A75,'Monthly Tax Charge'!$A$2:$D$436,4)</f>
        <v>17.960196</v>
      </c>
      <c r="G75" s="16">
        <f>VLOOKUP($A75,'Monthly Rate'!$A$2:$N$156,7)+VLOOKUP('PNW Barge Rate'!$A75,'Monthly Tax Charge'!$A$2:$D$436,4)</f>
        <v>18.060195999999998</v>
      </c>
      <c r="H75" s="16">
        <f>VLOOKUP($A75,'Monthly Rate'!$A$2:$N$156,8)+VLOOKUP('PNW Barge Rate'!$A75,'Monthly Tax Charge'!$A$2:$D$436,4)</f>
        <v>18.290196000000002</v>
      </c>
      <c r="I75" s="16">
        <f>VLOOKUP($A75,'Monthly Rate'!$A$2:$N$156,9)+VLOOKUP('PNW Barge Rate'!$A75,'Monthly Tax Charge'!$A$2:$D$436,4)</f>
        <v>19.530196</v>
      </c>
      <c r="J75" s="16">
        <f>VLOOKUP($A75,'Monthly Rate'!$A$2:$N$156,10)+VLOOKUP('PNW Barge Rate'!$A75,'Monthly Tax Charge'!$A$2:$D$436,4)</f>
        <v>19.560196000000001</v>
      </c>
      <c r="K75" s="16">
        <f>VLOOKUP($A75,'Monthly Rate'!$A$2:$N$156,11)+VLOOKUP('PNW Barge Rate'!$A75,'Monthly Tax Charge'!$A$2:$D$436,4)</f>
        <v>20.630196000000002</v>
      </c>
      <c r="L75" s="16">
        <f>VLOOKUP($A75,'Monthly Rate'!$A$2:$N$156,12)+VLOOKUP('PNW Barge Rate'!$A75,'Monthly Tax Charge'!$A$2:$D$436,4)</f>
        <v>21.680195999999999</v>
      </c>
      <c r="M75" s="16">
        <f>VLOOKUP($A75,'Monthly Rate'!$A$2:$N$156,13)+VLOOKUP('PNW Barge Rate'!$A75,'Monthly Tax Charge'!$A$2:$D$436,4)</f>
        <v>21.680195999999999</v>
      </c>
      <c r="N75" s="17">
        <f>VLOOKUP($A75,'Monthly Rate'!$A$2:$N$156,14)+VLOOKUP('PNW Barge Rate'!$A75,'Monthly Tax Charge'!$A$2:$D$436,4)</f>
        <v>22.610195999999998</v>
      </c>
      <c r="O75" s="18">
        <f t="shared" ref="O75" si="822">B75/B63-1</f>
        <v>5.9773779025578566E-2</v>
      </c>
      <c r="P75" s="19">
        <f t="shared" ref="P75" si="823">C75/C63-1</f>
        <v>5.8086681470965074E-2</v>
      </c>
      <c r="Q75" s="19">
        <f t="shared" ref="Q75" si="824">D75/D63-1</f>
        <v>5.6444162005979903E-2</v>
      </c>
      <c r="R75" s="19">
        <f t="shared" ref="R75" si="825">E75/E63-1</f>
        <v>5.5905109264673847E-2</v>
      </c>
      <c r="S75" s="19">
        <f t="shared" ref="S75" si="826">F75/F63-1</f>
        <v>5.5638538262218207E-2</v>
      </c>
      <c r="T75" s="19">
        <f t="shared" ref="T75" si="827">G75/G63-1</f>
        <v>5.5313424977875503E-2</v>
      </c>
      <c r="U75" s="19">
        <f t="shared" ref="U75" si="828">H75/H63-1</f>
        <v>5.5188294862257514E-2</v>
      </c>
      <c r="V75" s="19">
        <f t="shared" ref="V75" si="829">I75/I63-1</f>
        <v>5.3773244625904715E-2</v>
      </c>
      <c r="W75" s="19">
        <f t="shared" ref="W75" si="830">J75/J63-1</f>
        <v>5.3686343451440077E-2</v>
      </c>
      <c r="X75" s="19">
        <f t="shared" ref="X75" si="831">K75/K63-1</f>
        <v>5.2905632123983359E-2</v>
      </c>
      <c r="Y75" s="19">
        <f t="shared" ref="Y75" si="832">L75/L63-1</f>
        <v>5.2253576258694645E-2</v>
      </c>
      <c r="Z75" s="19">
        <f t="shared" ref="Z75" si="833">M75/M63-1</f>
        <v>5.2253576258694645E-2</v>
      </c>
      <c r="AA75" s="20">
        <f t="shared" ref="AA75" si="834">N75/N63-1</f>
        <v>5.1461698130799816E-2</v>
      </c>
      <c r="AB75" s="15">
        <f t="shared" ref="AB75" si="835">(B75+B63+B51)/3</f>
        <v>14.489877666666667</v>
      </c>
      <c r="AC75" s="16">
        <f t="shared" ref="AC75" si="836">(C75+C63+C51)/3</f>
        <v>15.589877666666666</v>
      </c>
      <c r="AD75" s="16">
        <f t="shared" ref="AD75" si="837">(D75+D63+D51)/3</f>
        <v>16.919877666666668</v>
      </c>
      <c r="AE75" s="16">
        <f t="shared" ref="AE75" si="838">(E75+E63+E51)/3</f>
        <v>17.076544333333334</v>
      </c>
      <c r="AF75" s="16">
        <f t="shared" ref="AF75" si="839">(F75+F63+F51)/3</f>
        <v>17.336544333333332</v>
      </c>
      <c r="AG75" s="16">
        <f t="shared" ref="AG75" si="840">(G75+G63+G51)/3</f>
        <v>17.436544333333334</v>
      </c>
      <c r="AH75" s="16">
        <f t="shared" ref="AH75" si="841">(H75+H63+H51)/3</f>
        <v>17.656544333333333</v>
      </c>
      <c r="AI75" s="16">
        <f t="shared" ref="AI75" si="842">(I75+I63+I51)/3</f>
        <v>18.853211000000002</v>
      </c>
      <c r="AJ75" s="16">
        <f t="shared" ref="AJ75" si="843">(J75+J63+J51)/3</f>
        <v>18.883210999999999</v>
      </c>
      <c r="AK75" s="16">
        <f t="shared" ref="AK75" si="844">(K75+K63+K51)/3</f>
        <v>19.913211</v>
      </c>
      <c r="AL75" s="16">
        <f t="shared" ref="AL75" si="845">(L75+L63+L51)/3</f>
        <v>20.923210999999998</v>
      </c>
      <c r="AM75" s="16">
        <f t="shared" ref="AM75" si="846">(M75+M63+M51)/3</f>
        <v>20.923210999999998</v>
      </c>
      <c r="AN75" s="17">
        <f t="shared" ref="AN75" si="847">(N75+N63+N51)/3</f>
        <v>21.823211000000001</v>
      </c>
      <c r="AO75" s="21">
        <f t="shared" ref="AO75" si="848">B75/AB75-1</f>
        <v>3.5909090835894553E-2</v>
      </c>
      <c r="AP75" s="22">
        <f t="shared" ref="AP75" si="849">C75/AC75-1</f>
        <v>3.5941162933649906E-2</v>
      </c>
      <c r="AQ75" s="22">
        <f t="shared" ref="AQ75" si="850">D75/AD75-1</f>
        <v>3.6071084280691945E-2</v>
      </c>
      <c r="AR75" s="22">
        <f t="shared" ref="AR75" si="851">E75/AE75-1</f>
        <v>3.5935354055727897E-2</v>
      </c>
      <c r="AS75" s="22">
        <f t="shared" ref="AS75" si="852">F75/AF75-1</f>
        <v>3.5973239803480217E-2</v>
      </c>
      <c r="AT75" s="22">
        <f t="shared" ref="AT75" si="853">G75/AG75-1</f>
        <v>3.5766930347226777E-2</v>
      </c>
      <c r="AU75" s="22">
        <f t="shared" ref="AU75" si="854">H75/AH75-1</f>
        <v>3.5887637733869271E-2</v>
      </c>
      <c r="AV75" s="22">
        <f t="shared" ref="AV75" si="855">I75/AI75-1</f>
        <v>3.5908206830125522E-2</v>
      </c>
      <c r="AW75" s="22">
        <f t="shared" ref="AW75" si="856">J75/AJ75-1</f>
        <v>3.5851159000447552E-2</v>
      </c>
      <c r="AX75" s="22">
        <f t="shared" ref="AX75" si="857">K75/AK75-1</f>
        <v>3.6005494041116748E-2</v>
      </c>
      <c r="AY75" s="22">
        <f t="shared" ref="AY75" si="858">L75/AL75-1</f>
        <v>3.6179198307563887E-2</v>
      </c>
      <c r="AZ75" s="22">
        <f t="shared" ref="AZ75" si="859">M75/AM75-1</f>
        <v>3.6179198307563887E-2</v>
      </c>
      <c r="BA75" s="23">
        <f t="shared" ref="BA75" si="860">N75/AN75-1</f>
        <v>3.606183343046987E-2</v>
      </c>
    </row>
    <row r="76" spans="1:53" x14ac:dyDescent="0.3">
      <c r="A76" s="9">
        <v>46054</v>
      </c>
      <c r="B76" s="15">
        <f>VLOOKUP($A76,'Monthly Rate'!$A$2:$N$156,2)+VLOOKUP('PNW Barge Rate'!$A76,'Monthly Tax Charge'!$A$2:$D$436,4)</f>
        <v>14.527587</v>
      </c>
      <c r="C76" s="16">
        <f>VLOOKUP($A76,'Monthly Rate'!$A$2:$N$156,3)+VLOOKUP('PNW Barge Rate'!$A76,'Monthly Tax Charge'!$A$2:$D$436,4)</f>
        <v>15.667586999999999</v>
      </c>
      <c r="D76" s="16">
        <f>VLOOKUP($A76,'Monthly Rate'!$A$2:$N$156,4)+VLOOKUP('PNW Barge Rate'!$A76,'Monthly Tax Charge'!$A$2:$D$436,4)</f>
        <v>17.047587</v>
      </c>
      <c r="E76" s="16">
        <f>VLOOKUP($A76,'Monthly Rate'!$A$2:$N$156,5)+VLOOKUP('PNW Barge Rate'!$A76,'Monthly Tax Charge'!$A$2:$D$436,4)</f>
        <v>17.207587</v>
      </c>
      <c r="F76" s="16">
        <f>VLOOKUP($A76,'Monthly Rate'!$A$2:$N$156,6)+VLOOKUP('PNW Barge Rate'!$A76,'Monthly Tax Charge'!$A$2:$D$436,4)</f>
        <v>17.477587</v>
      </c>
      <c r="G76" s="16">
        <f>VLOOKUP($A76,'Monthly Rate'!$A$2:$N$156,7)+VLOOKUP('PNW Barge Rate'!$A76,'Monthly Tax Charge'!$A$2:$D$436,4)</f>
        <v>17.577587000000001</v>
      </c>
      <c r="H76" s="16">
        <f>VLOOKUP($A76,'Monthly Rate'!$A$2:$N$156,8)+VLOOKUP('PNW Barge Rate'!$A76,'Monthly Tax Charge'!$A$2:$D$436,4)</f>
        <v>17.807587000000002</v>
      </c>
      <c r="I76" s="16">
        <f>VLOOKUP($A76,'Monthly Rate'!$A$2:$N$156,9)+VLOOKUP('PNW Barge Rate'!$A76,'Monthly Tax Charge'!$A$2:$D$436,4)</f>
        <v>19.047587</v>
      </c>
      <c r="J76" s="16">
        <f>VLOOKUP($A76,'Monthly Rate'!$A$2:$N$156,10)+VLOOKUP('PNW Barge Rate'!$A76,'Monthly Tax Charge'!$A$2:$D$436,4)</f>
        <v>19.077587000000001</v>
      </c>
      <c r="K76" s="16">
        <f>VLOOKUP($A76,'Monthly Rate'!$A$2:$N$156,11)+VLOOKUP('PNW Barge Rate'!$A76,'Monthly Tax Charge'!$A$2:$D$436,4)</f>
        <v>20.147587000000001</v>
      </c>
      <c r="L76" s="16">
        <f>VLOOKUP($A76,'Monthly Rate'!$A$2:$N$156,12)+VLOOKUP('PNW Barge Rate'!$A76,'Monthly Tax Charge'!$A$2:$D$436,4)</f>
        <v>21.197586999999999</v>
      </c>
      <c r="M76" s="16">
        <f>VLOOKUP($A76,'Monthly Rate'!$A$2:$N$156,13)+VLOOKUP('PNW Barge Rate'!$A76,'Monthly Tax Charge'!$A$2:$D$436,4)</f>
        <v>21.197586999999999</v>
      </c>
      <c r="N76" s="17">
        <f>VLOOKUP($A76,'Monthly Rate'!$A$2:$N$156,14)+VLOOKUP('PNW Barge Rate'!$A76,'Monthly Tax Charge'!$A$2:$D$436,4)</f>
        <v>22.127586999999998</v>
      </c>
      <c r="O76" s="18">
        <f t="shared" ref="O76" si="861">B76/B64-1</f>
        <v>3.6593696805990561E-2</v>
      </c>
      <c r="P76" s="19">
        <f t="shared" ref="P76" si="862">C76/C64-1</f>
        <v>3.6576953775441234E-2</v>
      </c>
      <c r="Q76" s="19">
        <f t="shared" ref="Q76" si="863">D76/D64-1</f>
        <v>3.6659208150255473E-2</v>
      </c>
      <c r="R76" s="19">
        <f t="shared" ref="R76" si="864">E76/E64-1</f>
        <v>3.6305967165030539E-2</v>
      </c>
      <c r="S76" s="19">
        <f t="shared" ref="S76" si="865">F76/F64-1</f>
        <v>3.6339199143111456E-2</v>
      </c>
      <c r="T76" s="19">
        <f t="shared" ref="T76" si="866">G76/G64-1</f>
        <v>3.6124994812769318E-2</v>
      </c>
      <c r="U76" s="19">
        <f t="shared" ref="U76" si="867">H76/H64-1</f>
        <v>3.6244432268264237E-2</v>
      </c>
      <c r="V76" s="19">
        <f t="shared" ref="V76" si="868">I76/I64-1</f>
        <v>3.6054420362631179E-2</v>
      </c>
      <c r="W76" s="19">
        <f t="shared" ref="W76" si="869">J76/J64-1</f>
        <v>3.5995683022553404E-2</v>
      </c>
      <c r="X76" s="19">
        <f t="shared" ref="X76" si="870">K76/K64-1</f>
        <v>3.6146080872478947E-2</v>
      </c>
      <c r="Y76" s="19">
        <f t="shared" ref="Y76" si="871">L76/L64-1</f>
        <v>3.6316821688629819E-2</v>
      </c>
      <c r="Z76" s="19">
        <f t="shared" ref="Z76" si="872">M76/M64-1</f>
        <v>3.6316821688629819E-2</v>
      </c>
      <c r="AA76" s="20">
        <f t="shared" ref="AA76" si="873">N76/N64-1</f>
        <v>3.6191081922061663E-2</v>
      </c>
      <c r="AB76" s="15">
        <f t="shared" ref="AB76" si="874">(B76+B64+B52)/3</f>
        <v>14.163182666666666</v>
      </c>
      <c r="AC76" s="16">
        <f t="shared" ref="AC76" si="875">(C76+C64+C52)/3</f>
        <v>15.263182666666665</v>
      </c>
      <c r="AD76" s="16">
        <f t="shared" ref="AD76" si="876">(D76+D64+D52)/3</f>
        <v>16.593182666666667</v>
      </c>
      <c r="AE76" s="16">
        <f t="shared" ref="AE76" si="877">(E76+E64+E52)/3</f>
        <v>16.749849333333334</v>
      </c>
      <c r="AF76" s="16">
        <f t="shared" ref="AF76" si="878">(F76+F64+F52)/3</f>
        <v>17.009849333333332</v>
      </c>
      <c r="AG76" s="16">
        <f t="shared" ref="AG76" si="879">(G76+G64+G52)/3</f>
        <v>17.109849333333333</v>
      </c>
      <c r="AH76" s="16">
        <f t="shared" ref="AH76" si="880">(H76+H64+H52)/3</f>
        <v>17.329849333333332</v>
      </c>
      <c r="AI76" s="16">
        <f t="shared" ref="AI76" si="881">(I76+I64+I52)/3</f>
        <v>18.526515999999997</v>
      </c>
      <c r="AJ76" s="16">
        <f t="shared" ref="AJ76" si="882">(J76+J64+J52)/3</f>
        <v>18.556515999999998</v>
      </c>
      <c r="AK76" s="16">
        <f t="shared" ref="AK76" si="883">(K76+K64+K52)/3</f>
        <v>19.586516</v>
      </c>
      <c r="AL76" s="16">
        <f t="shared" ref="AL76" si="884">(L76+L64+L52)/3</f>
        <v>20.596515999999998</v>
      </c>
      <c r="AM76" s="16">
        <f t="shared" ref="AM76" si="885">(M76+M64+M52)/3</f>
        <v>20.596515999999998</v>
      </c>
      <c r="AN76" s="17">
        <f t="shared" ref="AN76" si="886">(N76+N64+N52)/3</f>
        <v>21.496515999999996</v>
      </c>
      <c r="AO76" s="21">
        <f t="shared" ref="AO76" si="887">B76/AB76-1</f>
        <v>2.5728986338005022E-2</v>
      </c>
      <c r="AP76" s="22">
        <f t="shared" ref="AP76" si="888">C76/AC76-1</f>
        <v>2.6495413320087868E-2</v>
      </c>
      <c r="AQ76" s="22">
        <f>D76/AD76-1</f>
        <v>2.7385001567310274E-2</v>
      </c>
      <c r="AR76" s="22">
        <f t="shared" ref="AR76" si="889">E76/AE76-1</f>
        <v>2.7327867705396969E-2</v>
      </c>
      <c r="AS76" s="22">
        <f t="shared" ref="AS76" si="890">F76/AF76-1</f>
        <v>2.7498048777543582E-2</v>
      </c>
      <c r="AT76" s="22">
        <f t="shared" ref="AT76" si="891">G76/AG76-1</f>
        <v>2.7337334043931349E-2</v>
      </c>
      <c r="AU76" s="22">
        <f t="shared" ref="AU76" si="892">H76/AH76-1</f>
        <v>2.7567329494767145E-2</v>
      </c>
      <c r="AV76" s="22">
        <f t="shared" ref="AV76" si="893">I76/AI76-1</f>
        <v>2.8125687528081533E-2</v>
      </c>
      <c r="AW76" s="22">
        <f t="shared" ref="AW76" si="894">J76/AJ76-1</f>
        <v>2.8080217213188208E-2</v>
      </c>
      <c r="AX76" s="22">
        <f t="shared" ref="AX76" si="895">K76/AK76-1</f>
        <v>2.8645778555001833E-2</v>
      </c>
      <c r="AY76" s="22">
        <f t="shared" ref="AY76" si="896">L76/AL76-1</f>
        <v>2.9183139517382495E-2</v>
      </c>
      <c r="AZ76" s="22">
        <f t="shared" ref="AZ76" si="897">M76/AM76-1</f>
        <v>2.9183139517382495E-2</v>
      </c>
      <c r="BA76" s="23">
        <f t="shared" ref="BA76" si="898">N76/AN76-1</f>
        <v>2.9356896717589231E-2</v>
      </c>
    </row>
    <row r="77" spans="1:53" x14ac:dyDescent="0.3">
      <c r="A77" s="9">
        <v>46082</v>
      </c>
      <c r="B77" s="15">
        <f>VLOOKUP($A77,'Monthly Rate'!$A$2:$N$156,2)+VLOOKUP('PNW Barge Rate'!$A77,'Monthly Tax Charge'!$A$2:$D$436,4)</f>
        <v>14.562188000000001</v>
      </c>
      <c r="C77" s="16">
        <f>VLOOKUP($A77,'Monthly Rate'!$A$2:$N$156,3)+VLOOKUP('PNW Barge Rate'!$A77,'Monthly Tax Charge'!$A$2:$D$436,4)</f>
        <v>15.702188</v>
      </c>
      <c r="D77" s="16">
        <f>VLOOKUP($A77,'Monthly Rate'!$A$2:$N$156,4)+VLOOKUP('PNW Barge Rate'!$A77,'Monthly Tax Charge'!$A$2:$D$436,4)</f>
        <v>17.082188000000002</v>
      </c>
      <c r="E77" s="16">
        <f>VLOOKUP($A77,'Monthly Rate'!$A$2:$N$156,5)+VLOOKUP('PNW Barge Rate'!$A77,'Monthly Tax Charge'!$A$2:$D$436,4)</f>
        <v>17.242187999999999</v>
      </c>
      <c r="F77" s="16">
        <f>VLOOKUP($A77,'Monthly Rate'!$A$2:$N$156,6)+VLOOKUP('PNW Barge Rate'!$A77,'Monthly Tax Charge'!$A$2:$D$436,4)</f>
        <v>17.512188000000002</v>
      </c>
      <c r="G77" s="16">
        <f>VLOOKUP($A77,'Monthly Rate'!$A$2:$N$156,7)+VLOOKUP('PNW Barge Rate'!$A77,'Monthly Tax Charge'!$A$2:$D$436,4)</f>
        <v>17.612188</v>
      </c>
      <c r="H77" s="16">
        <f>VLOOKUP($A77,'Monthly Rate'!$A$2:$N$156,8)+VLOOKUP('PNW Barge Rate'!$A77,'Monthly Tax Charge'!$A$2:$D$436,4)</f>
        <v>17.842188</v>
      </c>
      <c r="I77" s="16">
        <f>VLOOKUP($A77,'Monthly Rate'!$A$2:$N$156,9)+VLOOKUP('PNW Barge Rate'!$A77,'Monthly Tax Charge'!$A$2:$D$436,4)</f>
        <v>19.082188000000002</v>
      </c>
      <c r="J77" s="16">
        <f>VLOOKUP($A77,'Monthly Rate'!$A$2:$N$156,10)+VLOOKUP('PNW Barge Rate'!$A77,'Monthly Tax Charge'!$A$2:$D$436,4)</f>
        <v>19.112188000000003</v>
      </c>
      <c r="K77" s="16">
        <f>VLOOKUP($A77,'Monthly Rate'!$A$2:$N$156,11)+VLOOKUP('PNW Barge Rate'!$A77,'Monthly Tax Charge'!$A$2:$D$436,4)</f>
        <v>20.182188000000004</v>
      </c>
      <c r="L77" s="16">
        <f>VLOOKUP($A77,'Monthly Rate'!$A$2:$N$156,12)+VLOOKUP('PNW Barge Rate'!$A77,'Monthly Tax Charge'!$A$2:$D$436,4)</f>
        <v>21.232188000000001</v>
      </c>
      <c r="M77" s="16">
        <f>VLOOKUP($A77,'Monthly Rate'!$A$2:$N$156,13)+VLOOKUP('PNW Barge Rate'!$A77,'Monthly Tax Charge'!$A$2:$D$436,4)</f>
        <v>21.232188000000001</v>
      </c>
      <c r="N77" s="17">
        <f>VLOOKUP($A77,'Monthly Rate'!$A$2:$N$156,14)+VLOOKUP('PNW Barge Rate'!$A77,'Monthly Tax Charge'!$A$2:$D$436,4)</f>
        <v>22.162188</v>
      </c>
      <c r="O77" s="18">
        <f t="shared" ref="O77" si="899">B77/B65-1</f>
        <v>2.4781633267745962E-2</v>
      </c>
      <c r="P77" s="19">
        <f t="shared" ref="P77" si="900">C77/C65-1</f>
        <v>2.5613780238327166E-2</v>
      </c>
      <c r="Q77" s="19">
        <f t="shared" ref="Q77" si="901">D77/D65-1</f>
        <v>2.657133035737913E-2</v>
      </c>
      <c r="R77" s="19">
        <f t="shared" ref="R77" si="902">E77/E65-1</f>
        <v>2.6318270670784072E-2</v>
      </c>
      <c r="S77" s="19">
        <f t="shared" ref="S77" si="903">F77/F65-1</f>
        <v>2.6503337624061984E-2</v>
      </c>
      <c r="T77" s="19">
        <f t="shared" ref="T77" si="904">G77/G65-1</f>
        <v>2.6348889629628003E-2</v>
      </c>
      <c r="U77" s="19">
        <f t="shared" ref="U77" si="905">H77/H65-1</f>
        <v>2.6590732817646012E-2</v>
      </c>
      <c r="V77" s="19">
        <f t="shared" ref="V77" si="906">I77/I65-1</f>
        <v>2.7026206617424053E-2</v>
      </c>
      <c r="W77" s="19">
        <f t="shared" ref="W77" si="907">J77/J65-1</f>
        <v>2.6982639478475345E-2</v>
      </c>
      <c r="X77" s="19">
        <f t="shared" ref="X77" si="908">K77/K65-1</f>
        <v>2.7604220765334642E-2</v>
      </c>
      <c r="Y77" s="19">
        <f t="shared" ref="Y77" si="909">L77/L65-1</f>
        <v>2.8191131833158689E-2</v>
      </c>
      <c r="Z77" s="19">
        <f t="shared" ref="Z77" si="910">M77/M65-1</f>
        <v>2.8191131833158689E-2</v>
      </c>
      <c r="AA77" s="20">
        <f t="shared" ref="AA77" si="911">N77/N65-1</f>
        <v>2.8405886949629755E-2</v>
      </c>
      <c r="AB77" s="15">
        <f t="shared" ref="AB77" si="912">(B77+B65+B53)/3</f>
        <v>14.181242666666668</v>
      </c>
      <c r="AC77" s="16">
        <f t="shared" ref="AC77" si="913">(C77+C65+C53)/3</f>
        <v>15.281242666666666</v>
      </c>
      <c r="AD77" s="16">
        <f t="shared" ref="AD77" si="914">(D77+D65+D53)/3</f>
        <v>16.611242666666666</v>
      </c>
      <c r="AE77" s="16">
        <f t="shared" ref="AE77" si="915">(E77+E65+E53)/3</f>
        <v>16.767909333333332</v>
      </c>
      <c r="AF77" s="16">
        <f t="shared" ref="AF77" si="916">(F77+F65+F53)/3</f>
        <v>17.027909333333334</v>
      </c>
      <c r="AG77" s="16">
        <f t="shared" ref="AG77" si="917">(G77+G65+G53)/3</f>
        <v>17.127909333333331</v>
      </c>
      <c r="AH77" s="16">
        <f t="shared" ref="AH77" si="918">(H77+H65+H53)/3</f>
        <v>17.347909333333334</v>
      </c>
      <c r="AI77" s="16">
        <f t="shared" ref="AI77" si="919">(I77+I65+I53)/3</f>
        <v>18.544575999999999</v>
      </c>
      <c r="AJ77" s="16">
        <f t="shared" ref="AJ77" si="920">(J77+J65+J53)/3</f>
        <v>18.574576</v>
      </c>
      <c r="AK77" s="16">
        <f t="shared" ref="AK77" si="921">(K77+K65+K53)/3</f>
        <v>19.604576000000002</v>
      </c>
      <c r="AL77" s="16">
        <f t="shared" ref="AL77" si="922">(L77+L65+L53)/3</f>
        <v>20.614576</v>
      </c>
      <c r="AM77" s="16">
        <f t="shared" ref="AM77" si="923">(M77+M65+M53)/3</f>
        <v>20.614576</v>
      </c>
      <c r="AN77" s="17">
        <f t="shared" ref="AN77" si="924">(N77+N65+N53)/3</f>
        <v>21.514575999999995</v>
      </c>
      <c r="AO77" s="21">
        <f t="shared" ref="AO77" si="925">B77/AB77-1</f>
        <v>2.6862620031794071E-2</v>
      </c>
      <c r="AP77" s="22">
        <f t="shared" ref="AP77" si="926">C77/AC77-1</f>
        <v>2.7546538100042817E-2</v>
      </c>
      <c r="AQ77" s="22">
        <f>D77/AD77-1</f>
        <v>2.8350999547936961E-2</v>
      </c>
      <c r="AR77" s="22">
        <f t="shared" ref="AR77" si="927">E77/AE77-1</f>
        <v>2.8284901667725348E-2</v>
      </c>
      <c r="AS77" s="22">
        <f t="shared" ref="AS77" si="928">F77/AF77-1</f>
        <v>2.8440289244356043E-2</v>
      </c>
      <c r="AT77" s="22">
        <f t="shared" ref="AT77" si="929">G77/AG77-1</f>
        <v>2.8274242771953118E-2</v>
      </c>
      <c r="AU77" s="22">
        <f t="shared" ref="AU77" si="930">H77/AH77-1</f>
        <v>2.8492117244175885E-2</v>
      </c>
      <c r="AV77" s="22">
        <f t="shared" ref="AV77" si="931">I77/AI77-1</f>
        <v>2.8990255695250378E-2</v>
      </c>
      <c r="AW77" s="22">
        <f t="shared" ref="AW77" si="932">J77/AJ77-1</f>
        <v>2.8943433217533565E-2</v>
      </c>
      <c r="AX77" s="22">
        <f t="shared" ref="AX77" si="933">K77/AK77-1</f>
        <v>2.9463121263117342E-2</v>
      </c>
      <c r="AY77" s="22">
        <f t="shared" ref="AY77" si="934">L77/AL77-1</f>
        <v>2.9959966190912679E-2</v>
      </c>
      <c r="AZ77" s="22">
        <f t="shared" ref="AZ77" si="935">M77/AM77-1</f>
        <v>2.9959966190912679E-2</v>
      </c>
      <c r="BA77" s="23">
        <f t="shared" ref="BA77" si="936">N77/AN77-1</f>
        <v>3.010108123906341E-2</v>
      </c>
    </row>
    <row r="78" spans="1:53" x14ac:dyDescent="0.3">
      <c r="A78" s="9">
        <v>46113</v>
      </c>
      <c r="B78" s="15">
        <f>VLOOKUP($A78,'Monthly Rate'!$A$2:$N$156,2)+VLOOKUP('PNW Barge Rate'!$A78,'Monthly Tax Charge'!$A$2:$D$436,4)</f>
        <v>15.034244000000001</v>
      </c>
      <c r="C78" s="16">
        <f>VLOOKUP($A78,'Monthly Rate'!$A$2:$N$156,3)+VLOOKUP('PNW Barge Rate'!$A78,'Monthly Tax Charge'!$A$2:$D$436,4)</f>
        <v>16.174243999999998</v>
      </c>
      <c r="D78" s="16">
        <f>VLOOKUP($A78,'Monthly Rate'!$A$2:$N$156,4)+VLOOKUP('PNW Barge Rate'!$A78,'Monthly Tax Charge'!$A$2:$D$436,4)</f>
        <v>17.554244000000001</v>
      </c>
      <c r="E78" s="16">
        <f>VLOOKUP($A78,'Monthly Rate'!$A$2:$N$156,5)+VLOOKUP('PNW Barge Rate'!$A78,'Monthly Tax Charge'!$A$2:$D$436,4)</f>
        <v>17.714244000000001</v>
      </c>
      <c r="F78" s="16">
        <f>VLOOKUP($A78,'Monthly Rate'!$A$2:$N$156,6)+VLOOKUP('PNW Barge Rate'!$A78,'Monthly Tax Charge'!$A$2:$D$436,4)</f>
        <v>17.984244</v>
      </c>
      <c r="G78" s="16">
        <f>VLOOKUP($A78,'Monthly Rate'!$A$2:$N$156,7)+VLOOKUP('PNW Barge Rate'!$A78,'Monthly Tax Charge'!$A$2:$D$436,4)</f>
        <v>18.084243999999998</v>
      </c>
      <c r="H78" s="16">
        <f>VLOOKUP($A78,'Monthly Rate'!$A$2:$N$156,8)+VLOOKUP('PNW Barge Rate'!$A78,'Monthly Tax Charge'!$A$2:$D$436,4)</f>
        <v>18.314243999999999</v>
      </c>
      <c r="I78" s="16">
        <f>VLOOKUP($A78,'Monthly Rate'!$A$2:$N$156,9)+VLOOKUP('PNW Barge Rate'!$A78,'Monthly Tax Charge'!$A$2:$D$436,4)</f>
        <v>19.554244000000001</v>
      </c>
      <c r="J78" s="16">
        <f>VLOOKUP($A78,'Monthly Rate'!$A$2:$N$156,10)+VLOOKUP('PNW Barge Rate'!$A78,'Monthly Tax Charge'!$A$2:$D$436,4)</f>
        <v>19.584244000000002</v>
      </c>
      <c r="K78" s="16">
        <f>VLOOKUP($A78,'Monthly Rate'!$A$2:$N$156,11)+VLOOKUP('PNW Barge Rate'!$A78,'Monthly Tax Charge'!$A$2:$D$436,4)</f>
        <v>20.654244000000002</v>
      </c>
      <c r="L78" s="16">
        <f>VLOOKUP($A78,'Monthly Rate'!$A$2:$N$156,12)+VLOOKUP('PNW Barge Rate'!$A78,'Monthly Tax Charge'!$A$2:$D$436,4)</f>
        <v>21.704243999999999</v>
      </c>
      <c r="M78" s="16">
        <f>VLOOKUP($A78,'Monthly Rate'!$A$2:$N$156,13)+VLOOKUP('PNW Barge Rate'!$A78,'Monthly Tax Charge'!$A$2:$D$436,4)</f>
        <v>21.704243999999999</v>
      </c>
      <c r="N78" s="17">
        <f>VLOOKUP($A78,'Monthly Rate'!$A$2:$N$156,14)+VLOOKUP('PNW Barge Rate'!$A78,'Monthly Tax Charge'!$A$2:$D$436,4)</f>
        <v>22.634243999999999</v>
      </c>
      <c r="O78" s="18">
        <f t="shared" ref="O78" si="937">B78/B66-1</f>
        <v>5.6278258269402581E-2</v>
      </c>
      <c r="P78" s="19">
        <f t="shared" ref="P78" si="938">C78/C66-1</f>
        <v>5.4849590330747766E-2</v>
      </c>
      <c r="Q78" s="19">
        <f t="shared" ref="Q78" si="939">D78/D66-1</f>
        <v>5.3472308448371697E-2</v>
      </c>
      <c r="R78" s="19">
        <f t="shared" ref="R78" si="940">E78/E66-1</f>
        <v>5.2963751357275823E-2</v>
      </c>
      <c r="S78" s="19">
        <f t="shared" ref="S78" si="941">F78/F66-1</f>
        <v>5.2743033325737265E-2</v>
      </c>
      <c r="T78" s="19">
        <f t="shared" ref="T78" si="942">G78/G66-1</f>
        <v>5.2436088386910829E-2</v>
      </c>
      <c r="U78" s="19">
        <f t="shared" ref="U78" si="943">H78/H66-1</f>
        <v>5.2347832352662271E-2</v>
      </c>
      <c r="V78" s="19">
        <f t="shared" ref="V78" si="944">I78/I66-1</f>
        <v>5.112130301292428E-2</v>
      </c>
      <c r="W78" s="19">
        <f t="shared" ref="W78" si="945">J78/J66-1</f>
        <v>5.1038996313198526E-2</v>
      </c>
      <c r="X78" s="19">
        <f t="shared" ref="X78" si="946">K78/K66-1</f>
        <v>5.0399723382072326E-2</v>
      </c>
      <c r="Y78" s="19">
        <f t="shared" ref="Y78" si="947">L78/L66-1</f>
        <v>4.9872291321000128E-2</v>
      </c>
      <c r="Z78" s="19">
        <f t="shared" ref="Z78" si="948">M78/M66-1</f>
        <v>4.9872291321000128E-2</v>
      </c>
      <c r="AA78" s="20">
        <f t="shared" ref="AA78" si="949">N78/N66-1</f>
        <v>4.9182312721655075E-2</v>
      </c>
      <c r="AB78" s="15">
        <f t="shared" ref="AB78" si="950">(B78+B66+B54)/3</f>
        <v>14.381314000000001</v>
      </c>
      <c r="AC78" s="16">
        <f t="shared" ref="AC78" si="951">(C78+C66+C54)/3</f>
        <v>15.481313999999999</v>
      </c>
      <c r="AD78" s="16">
        <f t="shared" ref="AD78" si="952">(D78+D66+D54)/3</f>
        <v>16.811313999999999</v>
      </c>
      <c r="AE78" s="16">
        <f t="shared" ref="AE78" si="953">(E78+E66+E54)/3</f>
        <v>16.967980666666666</v>
      </c>
      <c r="AF78" s="16">
        <f t="shared" ref="AF78" si="954">(F78+F66+F54)/3</f>
        <v>17.227980666666667</v>
      </c>
      <c r="AG78" s="16">
        <f t="shared" ref="AG78" si="955">(G78+G66+G54)/3</f>
        <v>17.327980666666665</v>
      </c>
      <c r="AH78" s="16">
        <f t="shared" ref="AH78" si="956">(H78+H66+H54)/3</f>
        <v>17.547980666666664</v>
      </c>
      <c r="AI78" s="16">
        <f t="shared" ref="AI78" si="957">(I78+I66+I54)/3</f>
        <v>18.744647333333333</v>
      </c>
      <c r="AJ78" s="16">
        <f t="shared" ref="AJ78" si="958">(J78+J66+J54)/3</f>
        <v>18.774647333333334</v>
      </c>
      <c r="AK78" s="16">
        <f t="shared" ref="AK78" si="959">(K78+K66+K54)/3</f>
        <v>19.804647333333332</v>
      </c>
      <c r="AL78" s="16">
        <f t="shared" ref="AL78" si="960">(L78+L66+L54)/3</f>
        <v>20.81464733333333</v>
      </c>
      <c r="AM78" s="16">
        <f t="shared" ref="AM78" si="961">(M78+M66+M54)/3</f>
        <v>20.81464733333333</v>
      </c>
      <c r="AN78" s="17">
        <f t="shared" ref="AN78" si="962">(N78+N66+N54)/3</f>
        <v>21.714647333333332</v>
      </c>
      <c r="AO78" s="21">
        <f t="shared" ref="AO78" si="963">B78/AB78-1</f>
        <v>4.5401275571898436E-2</v>
      </c>
      <c r="AP78" s="22">
        <f t="shared" ref="AP78" si="964">C78/AC78-1</f>
        <v>4.4759120575940781E-2</v>
      </c>
      <c r="AQ78" s="22">
        <f>D78/AD78-1</f>
        <v>4.4192262425174045E-2</v>
      </c>
      <c r="AR78" s="22">
        <f t="shared" ref="AR78" si="965">E78/AE78-1</f>
        <v>4.3980680317449838E-2</v>
      </c>
      <c r="AS78" s="22">
        <f t="shared" ref="AS78" si="966">F78/AF78-1</f>
        <v>4.3897386929193649E-2</v>
      </c>
      <c r="AT78" s="22">
        <f t="shared" ref="AT78" si="967">G78/AG78-1</f>
        <v>4.3644054542843147E-2</v>
      </c>
      <c r="AU78" s="22">
        <f t="shared" ref="AU78" si="968">H78/AH78-1</f>
        <v>4.366675276710863E-2</v>
      </c>
      <c r="AV78" s="22">
        <f t="shared" ref="AV78" si="969">I78/AI78-1</f>
        <v>4.3190818811884135E-2</v>
      </c>
      <c r="AW78" s="22">
        <f t="shared" ref="AW78" si="970">J78/AJ78-1</f>
        <v>4.3121804223149152E-2</v>
      </c>
      <c r="AX78" s="22">
        <f t="shared" ref="AX78" si="971">K78/AK78-1</f>
        <v>4.2898853605775056E-2</v>
      </c>
      <c r="AY78" s="22">
        <f t="shared" ref="AY78" si="972">L78/AL78-1</f>
        <v>4.2738973782276757E-2</v>
      </c>
      <c r="AZ78" s="22">
        <f t="shared" ref="AZ78" si="973">M78/AM78-1</f>
        <v>4.2738973782276757E-2</v>
      </c>
      <c r="BA78" s="23">
        <f t="shared" ref="BA78" si="974">N78/AN78-1</f>
        <v>4.2349141229433229E-2</v>
      </c>
    </row>
    <row r="79" spans="1:53" x14ac:dyDescent="0.3">
      <c r="A79" s="9">
        <v>46143</v>
      </c>
      <c r="B79" s="15">
        <f>VLOOKUP($A79,'Monthly Rate'!$A$2:$N$156,2)+VLOOKUP('PNW Barge Rate'!$A79,'Monthly Tax Charge'!$A$2:$D$436,4)</f>
        <v>16.825887999999999</v>
      </c>
      <c r="C79" s="16">
        <f>VLOOKUP($A79,'Monthly Rate'!$A$2:$N$156,3)+VLOOKUP('PNW Barge Rate'!$A79,'Monthly Tax Charge'!$A$2:$D$436,4)</f>
        <v>17.965888</v>
      </c>
      <c r="D79" s="16">
        <f>VLOOKUP($A79,'Monthly Rate'!$A$2:$N$156,4)+VLOOKUP('PNW Barge Rate'!$A79,'Monthly Tax Charge'!$A$2:$D$436,4)</f>
        <v>19.345888000000002</v>
      </c>
      <c r="E79" s="16">
        <f>VLOOKUP($A79,'Monthly Rate'!$A$2:$N$156,5)+VLOOKUP('PNW Barge Rate'!$A79,'Monthly Tax Charge'!$A$2:$D$436,4)</f>
        <v>19.505887999999999</v>
      </c>
      <c r="F79" s="16">
        <f>VLOOKUP($A79,'Monthly Rate'!$A$2:$N$156,6)+VLOOKUP('PNW Barge Rate'!$A79,'Monthly Tax Charge'!$A$2:$D$436,4)</f>
        <v>19.775888000000002</v>
      </c>
      <c r="G79" s="16">
        <f>VLOOKUP($A79,'Monthly Rate'!$A$2:$N$156,7)+VLOOKUP('PNW Barge Rate'!$A79,'Monthly Tax Charge'!$A$2:$D$436,4)</f>
        <v>19.875888</v>
      </c>
      <c r="H79" s="16">
        <f>VLOOKUP($A79,'Monthly Rate'!$A$2:$N$156,8)+VLOOKUP('PNW Barge Rate'!$A79,'Monthly Tax Charge'!$A$2:$D$436,4)</f>
        <v>20.105888</v>
      </c>
      <c r="I79" s="16">
        <f>VLOOKUP($A79,'Monthly Rate'!$A$2:$N$156,9)+VLOOKUP('PNW Barge Rate'!$A79,'Monthly Tax Charge'!$A$2:$D$436,4)</f>
        <v>21.345888000000002</v>
      </c>
      <c r="J79" s="16">
        <f>VLOOKUP($A79,'Monthly Rate'!$A$2:$N$156,10)+VLOOKUP('PNW Barge Rate'!$A79,'Monthly Tax Charge'!$A$2:$D$436,4)</f>
        <v>21.375888000000003</v>
      </c>
      <c r="K79" s="16">
        <f>VLOOKUP($A79,'Monthly Rate'!$A$2:$N$156,11)+VLOOKUP('PNW Barge Rate'!$A79,'Monthly Tax Charge'!$A$2:$D$436,4)</f>
        <v>22.445888000000004</v>
      </c>
      <c r="L79" s="16">
        <f>VLOOKUP($A79,'Monthly Rate'!$A$2:$N$156,12)+VLOOKUP('PNW Barge Rate'!$A79,'Monthly Tax Charge'!$A$2:$D$436,4)</f>
        <v>23.495888000000001</v>
      </c>
      <c r="M79" s="16">
        <f>VLOOKUP($A79,'Monthly Rate'!$A$2:$N$156,13)+VLOOKUP('PNW Barge Rate'!$A79,'Monthly Tax Charge'!$A$2:$D$436,4)</f>
        <v>23.495888000000001</v>
      </c>
      <c r="N79" s="17">
        <f>VLOOKUP($A79,'Monthly Rate'!$A$2:$N$156,14)+VLOOKUP('PNW Barge Rate'!$A79,'Monthly Tax Charge'!$A$2:$D$436,4)</f>
        <v>24.425888</v>
      </c>
      <c r="O79" s="18">
        <f t="shared" ref="O79" si="975">B79/B67-1</f>
        <v>0.18408449237299807</v>
      </c>
      <c r="P79" s="19">
        <f t="shared" ref="P79" si="976">C79/C67-1</f>
        <v>0.17347100334159804</v>
      </c>
      <c r="Q79" s="19">
        <f t="shared" ref="Q79" si="977">D79/D67-1</f>
        <v>0.16261066680128189</v>
      </c>
      <c r="R79" s="19">
        <f t="shared" ref="R79" si="978">E79/E67-1</f>
        <v>0.16106199747143468</v>
      </c>
      <c r="S79" s="19">
        <f t="shared" ref="S79" si="979">F79/F67-1</f>
        <v>0.15919353061305852</v>
      </c>
      <c r="T79" s="19">
        <f t="shared" ref="T79" si="980">G79/G67-1</f>
        <v>0.15826583154817819</v>
      </c>
      <c r="U79" s="19">
        <f t="shared" ref="U79" si="981">H79/H67-1</f>
        <v>0.15683784387147548</v>
      </c>
      <c r="V79" s="19">
        <f t="shared" ref="V79" si="982">I79/I67-1</f>
        <v>0.14886125110602566</v>
      </c>
      <c r="W79" s="19">
        <f t="shared" ref="W79" si="983">J79/J67-1</f>
        <v>0.14862128184571377</v>
      </c>
      <c r="X79" s="19">
        <f t="shared" ref="X79" si="984">K79/K67-1</f>
        <v>0.14286366015547847</v>
      </c>
      <c r="Y79" s="19">
        <f t="shared" ref="Y79" si="985">L79/L67-1</f>
        <v>0.13781319551923388</v>
      </c>
      <c r="Z79" s="19">
        <f t="shared" ref="Z79" si="986">M79/M67-1</f>
        <v>0.13781319551923388</v>
      </c>
      <c r="AA79" s="20">
        <f t="shared" ref="AA79" si="987">N79/N67-1</f>
        <v>0.13344977549925674</v>
      </c>
      <c r="AB79" s="15">
        <f t="shared" ref="AB79" si="988">(B79+B67+B55)/3</f>
        <v>14.966857333333332</v>
      </c>
      <c r="AC79" s="16">
        <f t="shared" ref="AC79" si="989">(C79+C67+C55)/3</f>
        <v>16.066857333333335</v>
      </c>
      <c r="AD79" s="16">
        <f t="shared" ref="AD79" si="990">(D79+D67+D55)/3</f>
        <v>17.396857333333333</v>
      </c>
      <c r="AE79" s="16">
        <f t="shared" ref="AE79" si="991">(E79+E67+E55)/3</f>
        <v>17.553523999999999</v>
      </c>
      <c r="AF79" s="16">
        <f t="shared" ref="AF79" si="992">(F79+F67+F55)/3</f>
        <v>17.813524000000001</v>
      </c>
      <c r="AG79" s="16">
        <f t="shared" ref="AG79" si="993">(G79+G67+G55)/3</f>
        <v>17.913523999999999</v>
      </c>
      <c r="AH79" s="16">
        <f t="shared" ref="AH79" si="994">(H79+H67+H55)/3</f>
        <v>18.133523999999998</v>
      </c>
      <c r="AI79" s="16">
        <f t="shared" ref="AI79" si="995">(I79+I67+I55)/3</f>
        <v>19.330190666666667</v>
      </c>
      <c r="AJ79" s="16">
        <f t="shared" ref="AJ79" si="996">(J79+J67+J55)/3</f>
        <v>19.360190666666668</v>
      </c>
      <c r="AK79" s="16">
        <f t="shared" ref="AK79" si="997">(K79+K67+K55)/3</f>
        <v>20.390190666666669</v>
      </c>
      <c r="AL79" s="16">
        <f t="shared" ref="AL79" si="998">(L79+L67+L55)/3</f>
        <v>21.400190666666663</v>
      </c>
      <c r="AM79" s="16">
        <f t="shared" ref="AM79" si="999">(M79+M67+M55)/3</f>
        <v>21.400190666666663</v>
      </c>
      <c r="AN79" s="17">
        <f t="shared" ref="AN79" si="1000">(N79+N67+N55)/3</f>
        <v>22.300190666666666</v>
      </c>
      <c r="AO79" s="21">
        <f t="shared" ref="AO79" si="1001">B79/AB79-1</f>
        <v>0.12420982075684917</v>
      </c>
      <c r="AP79" s="22">
        <f t="shared" ref="AP79" si="1002">C79/AC79-1</f>
        <v>0.11819552680827083</v>
      </c>
      <c r="AQ79" s="22">
        <f>D79/AD79-1</f>
        <v>0.11203349141297037</v>
      </c>
      <c r="AR79" s="22">
        <f t="shared" ref="AR79" si="1003">E79/AE79-1</f>
        <v>0.11122347854482095</v>
      </c>
      <c r="AS79" s="22">
        <f t="shared" ref="AS79" si="1004">F79/AF79-1</f>
        <v>0.11016147057707393</v>
      </c>
      <c r="AT79" s="22">
        <f t="shared" ref="AT79" si="1005">G79/AG79-1</f>
        <v>0.10954650799027599</v>
      </c>
      <c r="AU79" s="22">
        <f t="shared" ref="AU79" si="1006">H79/AH79-1</f>
        <v>0.10876892985610542</v>
      </c>
      <c r="AV79" s="22">
        <f t="shared" ref="AV79" si="1007">I79/AI79-1</f>
        <v>0.1042771573282637</v>
      </c>
      <c r="AW79" s="22">
        <f t="shared" ref="AW79" si="1008">J79/AJ79-1</f>
        <v>0.10411557241550584</v>
      </c>
      <c r="AX79" s="22">
        <f t="shared" ref="AX79" si="1009">K79/AK79-1</f>
        <v>0.10081795540509253</v>
      </c>
      <c r="AY79" s="22">
        <f t="shared" ref="AY79" si="1010">L79/AL79-1</f>
        <v>9.792890941843968E-2</v>
      </c>
      <c r="AZ79" s="22">
        <f t="shared" ref="AZ79" si="1011">M79/AM79-1</f>
        <v>9.792890941843968E-2</v>
      </c>
      <c r="BA79" s="23">
        <f t="shared" ref="BA79" si="1012">N79/AN79-1</f>
        <v>9.5321935364020671E-2</v>
      </c>
    </row>
    <row r="80" spans="1:53" x14ac:dyDescent="0.3">
      <c r="A80" s="9">
        <v>46174</v>
      </c>
      <c r="B80" s="15">
        <f>VLOOKUP($A80,'Monthly Rate'!$A$2:$N$156,2)+VLOOKUP('PNW Barge Rate'!$A80,'Monthly Tax Charge'!$A$2:$D$436,4)</f>
        <v>17.819397000000002</v>
      </c>
      <c r="C80" s="16">
        <f>VLOOKUP($A80,'Monthly Rate'!$A$2:$N$156,3)+VLOOKUP('PNW Barge Rate'!$A80,'Monthly Tax Charge'!$A$2:$D$436,4)</f>
        <v>18.959396999999999</v>
      </c>
      <c r="D80" s="16">
        <f>VLOOKUP($A80,'Monthly Rate'!$A$2:$N$156,4)+VLOOKUP('PNW Barge Rate'!$A80,'Monthly Tax Charge'!$A$2:$D$436,4)</f>
        <v>20.339397000000002</v>
      </c>
      <c r="E80" s="16">
        <f>VLOOKUP($A80,'Monthly Rate'!$A$2:$N$156,5)+VLOOKUP('PNW Barge Rate'!$A80,'Monthly Tax Charge'!$A$2:$D$436,4)</f>
        <v>20.499397000000002</v>
      </c>
      <c r="F80" s="16">
        <f>VLOOKUP($A80,'Monthly Rate'!$A$2:$N$156,6)+VLOOKUP('PNW Barge Rate'!$A80,'Monthly Tax Charge'!$A$2:$D$436,4)</f>
        <v>20.769397000000001</v>
      </c>
      <c r="G80" s="16">
        <f>VLOOKUP($A80,'Monthly Rate'!$A$2:$N$156,7)+VLOOKUP('PNW Barge Rate'!$A80,'Monthly Tax Charge'!$A$2:$D$436,4)</f>
        <v>20.869396999999999</v>
      </c>
      <c r="H80" s="16">
        <f>VLOOKUP($A80,'Monthly Rate'!$A$2:$N$156,8)+VLOOKUP('PNW Barge Rate'!$A80,'Monthly Tax Charge'!$A$2:$D$436,4)</f>
        <v>21.099397</v>
      </c>
      <c r="I80" s="16">
        <f>VLOOKUP($A80,'Monthly Rate'!$A$2:$N$156,9)+VLOOKUP('PNW Barge Rate'!$A80,'Monthly Tax Charge'!$A$2:$D$436,4)</f>
        <v>22.339397000000002</v>
      </c>
      <c r="J80" s="16">
        <f>VLOOKUP($A80,'Monthly Rate'!$A$2:$N$156,10)+VLOOKUP('PNW Barge Rate'!$A80,'Monthly Tax Charge'!$A$2:$D$436,4)</f>
        <v>22.369397000000003</v>
      </c>
      <c r="K80" s="16">
        <f>VLOOKUP($A80,'Monthly Rate'!$A$2:$N$156,11)+VLOOKUP('PNW Barge Rate'!$A80,'Monthly Tax Charge'!$A$2:$D$436,4)</f>
        <v>23.439397000000003</v>
      </c>
      <c r="L80" s="16">
        <f>VLOOKUP($A80,'Monthly Rate'!$A$2:$N$156,12)+VLOOKUP('PNW Barge Rate'!$A80,'Monthly Tax Charge'!$A$2:$D$436,4)</f>
        <v>24.489397</v>
      </c>
      <c r="M80" s="16">
        <f>VLOOKUP($A80,'Monthly Rate'!$A$2:$N$156,13)+VLOOKUP('PNW Barge Rate'!$A80,'Monthly Tax Charge'!$A$2:$D$436,4)</f>
        <v>24.489397</v>
      </c>
      <c r="N80" s="17">
        <f>VLOOKUP($A80,'Monthly Rate'!$A$2:$N$156,14)+VLOOKUP('PNW Barge Rate'!$A80,'Monthly Tax Charge'!$A$2:$D$436,4)</f>
        <v>25.419397</v>
      </c>
      <c r="O80" s="18">
        <f t="shared" ref="O80" si="1013">B80/B68-1</f>
        <v>0.24687200866542414</v>
      </c>
      <c r="P80" s="19">
        <f t="shared" ref="P80" si="1014">C80/C68-1</f>
        <v>0.23182717746672132</v>
      </c>
      <c r="Q80" s="19">
        <f t="shared" ref="Q80" si="1015">D80/D68-1</f>
        <v>0.21637799259386847</v>
      </c>
      <c r="R80" s="19">
        <f t="shared" ref="R80" si="1016">E80/E68-1</f>
        <v>0.21432717187322292</v>
      </c>
      <c r="S80" s="19">
        <f t="shared" ref="S80" si="1017">F80/F68-1</f>
        <v>0.21165963101938701</v>
      </c>
      <c r="T80" s="19">
        <f t="shared" ref="T80" si="1018">G80/G68-1</f>
        <v>0.21043199808830892</v>
      </c>
      <c r="U80" s="19">
        <f t="shared" ref="U80" si="1019">H80/H68-1</f>
        <v>0.20835339677274511</v>
      </c>
      <c r="V80" s="19">
        <f t="shared" ref="V80" si="1020">I80/I68-1</f>
        <v>0.19709885924223847</v>
      </c>
      <c r="W80" s="19">
        <f t="shared" ref="W80" si="1021">J80/J68-1</f>
        <v>0.19678251034707106</v>
      </c>
      <c r="X80" s="19">
        <f t="shared" ref="X80" si="1022">K80/K68-1</f>
        <v>0.18853324936312466</v>
      </c>
      <c r="Y80" s="19">
        <f t="shared" ref="Y80" si="1023">L80/L68-1</f>
        <v>0.1812776152750819</v>
      </c>
      <c r="Z80" s="19">
        <f t="shared" ref="Z80" si="1024">M80/M68-1</f>
        <v>0.1812776152750819</v>
      </c>
      <c r="AA80" s="20">
        <f t="shared" ref="AA80" si="1025">N80/N68-1</f>
        <v>0.17512218417033121</v>
      </c>
      <c r="AB80" s="15">
        <f t="shared" ref="AB80" si="1026">(B80+B68+B56)/3</f>
        <v>15.400280666666667</v>
      </c>
      <c r="AC80" s="16">
        <f t="shared" ref="AC80" si="1027">(C80+C68+C56)/3</f>
        <v>16.500280666666665</v>
      </c>
      <c r="AD80" s="16">
        <f t="shared" ref="AD80" si="1028">(D80+D68+D56)/3</f>
        <v>17.830280666666667</v>
      </c>
      <c r="AE80" s="16">
        <f t="shared" ref="AE80" si="1029">(E80+E68+E56)/3</f>
        <v>17.986947333333337</v>
      </c>
      <c r="AF80" s="16">
        <f t="shared" ref="AF80" si="1030">(F80+F68+F56)/3</f>
        <v>18.246947333333335</v>
      </c>
      <c r="AG80" s="16">
        <f t="shared" ref="AG80" si="1031">(G80+G68+G56)/3</f>
        <v>18.346947333333333</v>
      </c>
      <c r="AH80" s="16">
        <f t="shared" ref="AH80" si="1032">(H80+H68+H56)/3</f>
        <v>18.566947333333331</v>
      </c>
      <c r="AI80" s="16">
        <f t="shared" ref="AI80" si="1033">(I80+I68+I56)/3</f>
        <v>19.763614</v>
      </c>
      <c r="AJ80" s="16">
        <f t="shared" ref="AJ80" si="1034">(J80+J68+J56)/3</f>
        <v>19.793614000000002</v>
      </c>
      <c r="AK80" s="16">
        <f t="shared" ref="AK80" si="1035">(K80+K68+K56)/3</f>
        <v>20.823614000000003</v>
      </c>
      <c r="AL80" s="16">
        <f t="shared" ref="AL80" si="1036">(L80+L68+L56)/3</f>
        <v>21.833614000000001</v>
      </c>
      <c r="AM80" s="16">
        <f t="shared" ref="AM80" si="1037">(M80+M68+M56)/3</f>
        <v>21.833614000000001</v>
      </c>
      <c r="AN80" s="17">
        <f t="shared" ref="AN80" si="1038">(N80+N68+N56)/3</f>
        <v>22.733613999999999</v>
      </c>
      <c r="AO80" s="21">
        <f t="shared" ref="AO80" si="1039">B80/AB80-1</f>
        <v>0.15708261334284779</v>
      </c>
      <c r="AP80" s="22">
        <f t="shared" ref="AP80" si="1040">C80/AC80-1</f>
        <v>0.1490348184380379</v>
      </c>
      <c r="AQ80" s="22">
        <f>D80/AD80-1</f>
        <v>0.14072220063389551</v>
      </c>
      <c r="AR80" s="22">
        <f t="shared" ref="AR80" si="1041">E80/AE80-1</f>
        <v>0.139681827055256</v>
      </c>
      <c r="AS80" s="22">
        <f t="shared" ref="AS80" si="1042">F80/AF80-1</f>
        <v>0.13823954333767818</v>
      </c>
      <c r="AT80" s="22">
        <f t="shared" ref="AT80" si="1043">G80/AG80-1</f>
        <v>0.1374860689812849</v>
      </c>
      <c r="AU80" s="22">
        <f t="shared" ref="AU80" si="1044">H80/AH80-1</f>
        <v>0.13639558626420767</v>
      </c>
      <c r="AV80" s="22">
        <f t="shared" ref="AV80" si="1045">I80/AI80-1</f>
        <v>0.13032955409875946</v>
      </c>
      <c r="AW80" s="22">
        <f t="shared" ref="AW80" si="1046">J80/AJ80-1</f>
        <v>0.13013202136810387</v>
      </c>
      <c r="AX80" s="22">
        <f t="shared" ref="AX80" si="1047">K80/AK80-1</f>
        <v>0.1256161874687074</v>
      </c>
      <c r="AY80" s="22">
        <f t="shared" ref="AY80" si="1048">L80/AL80-1</f>
        <v>0.12163735238701201</v>
      </c>
      <c r="AZ80" s="22">
        <f t="shared" ref="AZ80" si="1049">M80/AM80-1</f>
        <v>0.12163735238701201</v>
      </c>
      <c r="BA80" s="23">
        <f t="shared" ref="BA80" si="1050">N80/AN80-1</f>
        <v>0.11814148863440721</v>
      </c>
    </row>
    <row r="81" spans="1:53" x14ac:dyDescent="0.3">
      <c r="A81" s="9">
        <v>46204</v>
      </c>
      <c r="B81" s="15">
        <f>VLOOKUP($A81,'Monthly Rate'!$A$2:$N$156,2)+VLOOKUP('PNW Barge Rate'!$A81,'Monthly Tax Charge'!$A$2:$D$436,4)</f>
        <v>17.362839999999998</v>
      </c>
      <c r="C81" s="16">
        <f>VLOOKUP($A81,'Monthly Rate'!$A$2:$N$156,3)+VLOOKUP('PNW Barge Rate'!$A81,'Monthly Tax Charge'!$A$2:$D$436,4)</f>
        <v>18.502839999999999</v>
      </c>
      <c r="D81" s="16">
        <f>VLOOKUP($A81,'Monthly Rate'!$A$2:$N$156,4)+VLOOKUP('PNW Barge Rate'!$A81,'Monthly Tax Charge'!$A$2:$D$436,4)</f>
        <v>19.882840000000002</v>
      </c>
      <c r="E81" s="16">
        <f>VLOOKUP($A81,'Monthly Rate'!$A$2:$N$156,5)+VLOOKUP('PNW Barge Rate'!$A81,'Monthly Tax Charge'!$A$2:$D$436,4)</f>
        <v>20.042839999999998</v>
      </c>
      <c r="F81" s="16">
        <f>VLOOKUP($A81,'Monthly Rate'!$A$2:$N$156,6)+VLOOKUP('PNW Barge Rate'!$A81,'Monthly Tax Charge'!$A$2:$D$436,4)</f>
        <v>20.312840000000001</v>
      </c>
      <c r="G81" s="16">
        <f>VLOOKUP($A81,'Monthly Rate'!$A$2:$N$156,7)+VLOOKUP('PNW Barge Rate'!$A81,'Monthly Tax Charge'!$A$2:$D$436,4)</f>
        <v>20.412839999999999</v>
      </c>
      <c r="H81" s="16">
        <f>VLOOKUP($A81,'Monthly Rate'!$A$2:$N$156,8)+VLOOKUP('PNW Barge Rate'!$A81,'Monthly Tax Charge'!$A$2:$D$436,4)</f>
        <v>20.64284</v>
      </c>
      <c r="I81" s="16">
        <f>VLOOKUP($A81,'Monthly Rate'!$A$2:$N$156,9)+VLOOKUP('PNW Barge Rate'!$A81,'Monthly Tax Charge'!$A$2:$D$436,4)</f>
        <v>21.882840000000002</v>
      </c>
      <c r="J81" s="16">
        <f>VLOOKUP($A81,'Monthly Rate'!$A$2:$N$156,10)+VLOOKUP('PNW Barge Rate'!$A81,'Monthly Tax Charge'!$A$2:$D$436,4)</f>
        <v>21.912840000000003</v>
      </c>
      <c r="K81" s="16">
        <f>VLOOKUP($A81,'Monthly Rate'!$A$2:$N$156,11)+VLOOKUP('PNW Barge Rate'!$A81,'Monthly Tax Charge'!$A$2:$D$436,4)</f>
        <v>22.982840000000003</v>
      </c>
      <c r="L81" s="16">
        <f>VLOOKUP($A81,'Monthly Rate'!$A$2:$N$156,12)+VLOOKUP('PNW Barge Rate'!$A81,'Monthly Tax Charge'!$A$2:$D$436,4)</f>
        <v>24.03284</v>
      </c>
      <c r="M81" s="16">
        <f>VLOOKUP($A81,'Monthly Rate'!$A$2:$N$156,13)+VLOOKUP('PNW Barge Rate'!$A81,'Monthly Tax Charge'!$A$2:$D$436,4)</f>
        <v>24.03284</v>
      </c>
      <c r="N81" s="17">
        <f>VLOOKUP($A81,'Monthly Rate'!$A$2:$N$156,14)+VLOOKUP('PNW Barge Rate'!$A81,'Monthly Tax Charge'!$A$2:$D$436,4)</f>
        <v>24.96284</v>
      </c>
      <c r="O81" s="18">
        <f t="shared" ref="O81" si="1051">B81/B69-1</f>
        <v>0.19117739877334272</v>
      </c>
      <c r="P81" s="19">
        <f t="shared" ref="P81" si="1052">C81/C69-1</f>
        <v>0.18031410673505066</v>
      </c>
      <c r="Q81" s="19">
        <f t="shared" ref="Q81" si="1053">D81/D69-1</f>
        <v>0.16915242676200459</v>
      </c>
      <c r="R81" s="19">
        <f t="shared" ref="R81" si="1054">E81/E69-1</f>
        <v>0.16757581759504125</v>
      </c>
      <c r="S81" s="19">
        <f t="shared" ref="S81" si="1055">F81/F69-1</f>
        <v>0.1656494244298814</v>
      </c>
      <c r="T81" s="19">
        <f t="shared" ref="T81" si="1056">G81/G69-1</f>
        <v>0.16470427131951015</v>
      </c>
      <c r="U81" s="19">
        <f t="shared" ref="U81" si="1057">H81/H69-1</f>
        <v>0.16322593005826591</v>
      </c>
      <c r="V81" s="19">
        <f t="shared" ref="V81" si="1058">I81/I69-1</f>
        <v>0.15499889159831515</v>
      </c>
      <c r="W81" s="19">
        <f t="shared" ref="W81" si="1059">J81/J69-1</f>
        <v>0.15475384955892135</v>
      </c>
      <c r="X81" s="19">
        <f t="shared" ref="X81" si="1060">K81/K69-1</f>
        <v>0.14878587637832297</v>
      </c>
      <c r="Y81" s="19">
        <f t="shared" ref="Y81" si="1061">L81/L69-1</f>
        <v>0.1435387938828141</v>
      </c>
      <c r="Z81" s="19">
        <f t="shared" ref="Z81" si="1062">M81/M69-1</f>
        <v>0.1435387938828141</v>
      </c>
      <c r="AA81" s="20">
        <f t="shared" ref="AA81" si="1063">N81/N69-1</f>
        <v>0.1390131500898879</v>
      </c>
      <c r="AB81" s="15">
        <f t="shared" ref="AB81" si="1064">(B81+B69+B57)/3</f>
        <v>15.275786666666667</v>
      </c>
      <c r="AC81" s="16">
        <f t="shared" ref="AC81" si="1065">(C81+C69+C57)/3</f>
        <v>16.375786666666666</v>
      </c>
      <c r="AD81" s="16">
        <f t="shared" ref="AD81" si="1066">(D81+D69+D57)/3</f>
        <v>17.705786666666668</v>
      </c>
      <c r="AE81" s="16">
        <f t="shared" ref="AE81" si="1067">(E81+E69+E57)/3</f>
        <v>17.862453333333335</v>
      </c>
      <c r="AF81" s="16">
        <f t="shared" ref="AF81" si="1068">(F81+F69+F57)/3</f>
        <v>18.122453333333336</v>
      </c>
      <c r="AG81" s="16">
        <f t="shared" ref="AG81" si="1069">(G81+G69+G57)/3</f>
        <v>18.222453333333334</v>
      </c>
      <c r="AH81" s="16">
        <f t="shared" ref="AH81" si="1070">(H81+H69+H57)/3</f>
        <v>18.442453333333333</v>
      </c>
      <c r="AI81" s="16">
        <f t="shared" ref="AI81" si="1071">(I81+I69+I57)/3</f>
        <v>19.639120000000002</v>
      </c>
      <c r="AJ81" s="16">
        <f t="shared" ref="AJ81" si="1072">(J81+J69+J57)/3</f>
        <v>19.669120000000003</v>
      </c>
      <c r="AK81" s="16">
        <f t="shared" ref="AK81" si="1073">(K81+K69+K57)/3</f>
        <v>20.699120000000001</v>
      </c>
      <c r="AL81" s="16">
        <f t="shared" ref="AL81" si="1074">(L81+L69+L57)/3</f>
        <v>21.709120000000002</v>
      </c>
      <c r="AM81" s="16">
        <f t="shared" ref="AM81" si="1075">(M81+M69+M57)/3</f>
        <v>21.709120000000002</v>
      </c>
      <c r="AN81" s="17">
        <f t="shared" ref="AN81" si="1076">(N81+N69+N57)/3</f>
        <v>22.609120000000001</v>
      </c>
      <c r="AO81" s="21">
        <f t="shared" ref="AO81" si="1077">B81/AB81-1</f>
        <v>0.13662493322766123</v>
      </c>
      <c r="AP81" s="22">
        <f t="shared" ref="AP81" si="1078">C81/AC81-1</f>
        <v>0.12989014675325516</v>
      </c>
      <c r="AQ81" s="22">
        <f>D81/AD81-1</f>
        <v>0.12295716503982868</v>
      </c>
      <c r="AR81" s="22">
        <f t="shared" ref="AR81" si="1079">E81/AE81-1</f>
        <v>0.12206535272497088</v>
      </c>
      <c r="AS81" s="22">
        <f t="shared" ref="AS81" si="1080">F81/AF81-1</f>
        <v>0.12086590189407742</v>
      </c>
      <c r="AT81" s="22">
        <f t="shared" ref="AT81" si="1081">G81/AG81-1</f>
        <v>0.1202026218204062</v>
      </c>
      <c r="AU81" s="22">
        <f t="shared" ref="AU81" si="1082">H81/AH81-1</f>
        <v>0.11931095212206033</v>
      </c>
      <c r="AV81" s="22">
        <f t="shared" ref="AV81" si="1083">I81/AI81-1</f>
        <v>0.11424748155721853</v>
      </c>
      <c r="AW81" s="22">
        <f t="shared" ref="AW81" si="1084">J81/AJ81-1</f>
        <v>0.1140732274753522</v>
      </c>
      <c r="AX81" s="22">
        <f t="shared" ref="AX81" si="1085">K81/AK81-1</f>
        <v>0.11032932801007966</v>
      </c>
      <c r="AY81" s="22">
        <f t="shared" ref="AY81" si="1086">L81/AL81-1</f>
        <v>0.1070388850400199</v>
      </c>
      <c r="AZ81" s="22">
        <f t="shared" ref="AZ81" si="1087">M81/AM81-1</f>
        <v>0.1070388850400199</v>
      </c>
      <c r="BA81" s="23">
        <f t="shared" ref="BA81" si="1088">N81/AN81-1</f>
        <v>0.10410489218510044</v>
      </c>
    </row>
    <row r="82" spans="1:53" x14ac:dyDescent="0.3">
      <c r="B82" s="15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7"/>
    </row>
    <row r="83" spans="1:53" x14ac:dyDescent="0.3">
      <c r="B83" s="15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7"/>
    </row>
    <row r="84" spans="1:53" x14ac:dyDescent="0.3">
      <c r="B84" s="15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7"/>
    </row>
    <row r="85" spans="1:53" x14ac:dyDescent="0.3">
      <c r="B85" s="15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7"/>
    </row>
    <row r="86" spans="1:53" x14ac:dyDescent="0.3">
      <c r="B86" s="15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7"/>
    </row>
    <row r="87" spans="1:53" x14ac:dyDescent="0.3">
      <c r="B87" s="15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7"/>
    </row>
    <row r="88" spans="1:53" x14ac:dyDescent="0.3">
      <c r="B88" s="15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7"/>
    </row>
    <row r="89" spans="1:53" x14ac:dyDescent="0.3">
      <c r="B89" s="15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7"/>
    </row>
    <row r="90" spans="1:53" x14ac:dyDescent="0.3">
      <c r="B90" s="15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7"/>
    </row>
    <row r="91" spans="1:53" x14ac:dyDescent="0.3">
      <c r="B91" s="15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7"/>
    </row>
    <row r="92" spans="1:53" x14ac:dyDescent="0.3">
      <c r="B92" s="15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7"/>
    </row>
    <row r="93" spans="1:53" x14ac:dyDescent="0.3">
      <c r="B93" s="15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7"/>
    </row>
    <row r="94" spans="1:53" x14ac:dyDescent="0.3">
      <c r="B94" s="15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7"/>
    </row>
    <row r="95" spans="1:53" x14ac:dyDescent="0.3">
      <c r="B95" s="15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7"/>
    </row>
    <row r="96" spans="1:53" x14ac:dyDescent="0.3">
      <c r="B96" s="15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7"/>
    </row>
    <row r="97" spans="2:14" x14ac:dyDescent="0.3">
      <c r="B97" s="15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7"/>
    </row>
  </sheetData>
  <mergeCells count="4">
    <mergeCell ref="B1:N1"/>
    <mergeCell ref="O1:AA1"/>
    <mergeCell ref="AB1:AN1"/>
    <mergeCell ref="AO1:BA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1D07B-B736-4022-830B-5DA295F0BD54}">
  <dimension ref="A1:G14"/>
  <sheetViews>
    <sheetView workbookViewId="0">
      <selection activeCell="C26" sqref="C26"/>
    </sheetView>
  </sheetViews>
  <sheetFormatPr defaultRowHeight="14.4" x14ac:dyDescent="0.3"/>
  <cols>
    <col min="1" max="1" width="35" customWidth="1"/>
    <col min="2" max="2" width="15.33203125" customWidth="1"/>
    <col min="3" max="3" width="11.33203125" customWidth="1"/>
    <col min="4" max="4" width="10.6640625" customWidth="1"/>
    <col min="5" max="5" width="11" customWidth="1"/>
    <col min="6" max="6" width="10.44140625" customWidth="1"/>
    <col min="7" max="7" width="12.6640625" customWidth="1"/>
  </cols>
  <sheetData>
    <row r="1" spans="1:7" ht="35.4" customHeight="1" x14ac:dyDescent="0.3">
      <c r="A1" s="46" t="s">
        <v>32</v>
      </c>
      <c r="B1" s="74" t="s">
        <v>33</v>
      </c>
      <c r="C1" s="80" t="s">
        <v>34</v>
      </c>
      <c r="D1" s="81"/>
      <c r="E1" s="82"/>
      <c r="F1" s="83" t="s">
        <v>35</v>
      </c>
      <c r="G1" s="84"/>
    </row>
    <row r="2" spans="1:7" x14ac:dyDescent="0.3">
      <c r="A2" s="43" t="s">
        <v>36</v>
      </c>
      <c r="B2" s="42" t="s">
        <v>37</v>
      </c>
      <c r="C2" s="44" t="str">
        <f>'Table Text'!B3</f>
        <v>July 2026</v>
      </c>
      <c r="D2" s="44" t="str">
        <f>'Table Text'!C3</f>
        <v>June 2026</v>
      </c>
      <c r="E2" s="44" t="str">
        <f>'Table Text'!N3</f>
        <v>July 2025</v>
      </c>
      <c r="F2" s="42" t="s">
        <v>38</v>
      </c>
      <c r="G2" s="45" t="s">
        <v>39</v>
      </c>
    </row>
    <row r="3" spans="1:7" x14ac:dyDescent="0.3">
      <c r="A3" s="47" t="s">
        <v>40</v>
      </c>
      <c r="B3" s="48" t="s">
        <v>41</v>
      </c>
      <c r="C3" s="49">
        <f>'Table Text'!B4</f>
        <v>17.362839999999998</v>
      </c>
      <c r="D3" s="49">
        <f>'Table Text'!C4</f>
        <v>17.819397000000002</v>
      </c>
      <c r="E3" s="49">
        <f>'Table Text'!N4</f>
        <v>14.5762</v>
      </c>
      <c r="F3" s="48">
        <f>ROUND((C3/E3-1)*100,0)</f>
        <v>19</v>
      </c>
      <c r="G3" s="50">
        <f>ROUND((C3/(('Table Text'!N4+'Table Text'!Z4+'Table Text'!AL4)/3)-1)*100,0)</f>
        <v>24</v>
      </c>
    </row>
    <row r="4" spans="1:7" x14ac:dyDescent="0.3">
      <c r="A4" s="43" t="s">
        <v>6</v>
      </c>
      <c r="B4" s="42" t="s">
        <v>41</v>
      </c>
      <c r="C4" s="51">
        <f>'Table Text'!B5</f>
        <v>18.502839999999999</v>
      </c>
      <c r="D4" s="51">
        <f>'Table Text'!C5</f>
        <v>18.959396999999999</v>
      </c>
      <c r="E4" s="51">
        <f>'Table Text'!N5</f>
        <v>15.6762</v>
      </c>
      <c r="F4" s="42">
        <f t="shared" ref="F4:F14" si="0">ROUND((C4/E4-1)*100,0)</f>
        <v>18</v>
      </c>
      <c r="G4" s="52">
        <f>ROUND((C4/(('Table Text'!N5+'Table Text'!Z5+'Table Text'!AL5)/3)-1)*100,0)</f>
        <v>23</v>
      </c>
    </row>
    <row r="5" spans="1:7" x14ac:dyDescent="0.3">
      <c r="A5" s="47" t="s">
        <v>42</v>
      </c>
      <c r="B5" s="48" t="s">
        <v>41</v>
      </c>
      <c r="C5" s="49">
        <f>'Table Text'!B6</f>
        <v>19.882840000000002</v>
      </c>
      <c r="D5" s="49">
        <f>'Table Text'!C6</f>
        <v>20.339397000000002</v>
      </c>
      <c r="E5" s="49">
        <f>'Table Text'!N6</f>
        <v>17.0062</v>
      </c>
      <c r="F5" s="48">
        <f t="shared" si="0"/>
        <v>17</v>
      </c>
      <c r="G5" s="50">
        <f>ROUND((C5/(('Table Text'!N6+'Table Text'!Z6+'Table Text'!AL6)/3)-1)*100,0)</f>
        <v>22</v>
      </c>
    </row>
    <row r="6" spans="1:7" x14ac:dyDescent="0.3">
      <c r="A6" s="43" t="s">
        <v>43</v>
      </c>
      <c r="B6" s="42" t="s">
        <v>41</v>
      </c>
      <c r="C6" s="51">
        <f>'Table Text'!B7</f>
        <v>20.042839999999998</v>
      </c>
      <c r="D6" s="51">
        <f>'Table Text'!C7</f>
        <v>20.499397000000002</v>
      </c>
      <c r="E6" s="51">
        <f>'Table Text'!N7</f>
        <v>17.1662</v>
      </c>
      <c r="F6" s="42">
        <f t="shared" si="0"/>
        <v>17</v>
      </c>
      <c r="G6" s="52">
        <f>ROUND((C6/(('Table Text'!N7+'Table Text'!Z7+'Table Text'!AL7)/3)-1)*100,0)</f>
        <v>22</v>
      </c>
    </row>
    <row r="7" spans="1:7" x14ac:dyDescent="0.3">
      <c r="A7" s="47" t="s">
        <v>9</v>
      </c>
      <c r="B7" s="48" t="s">
        <v>41</v>
      </c>
      <c r="C7" s="49">
        <f>'Table Text'!B8</f>
        <v>20.312840000000001</v>
      </c>
      <c r="D7" s="49">
        <f>'Table Text'!C8</f>
        <v>20.769397000000001</v>
      </c>
      <c r="E7" s="49">
        <f>'Table Text'!N8</f>
        <v>17.426200000000001</v>
      </c>
      <c r="F7" s="48">
        <f t="shared" si="0"/>
        <v>17</v>
      </c>
      <c r="G7" s="50">
        <f>ROUND((C7/(('Table Text'!N8+'Table Text'!Z8+'Table Text'!AL8)/3)-1)*100,0)</f>
        <v>22</v>
      </c>
    </row>
    <row r="8" spans="1:7" x14ac:dyDescent="0.3">
      <c r="A8" s="43" t="s">
        <v>44</v>
      </c>
      <c r="B8" s="42" t="s">
        <v>41</v>
      </c>
      <c r="C8" s="51">
        <f>'Table Text'!B9</f>
        <v>20.412839999999999</v>
      </c>
      <c r="D8" s="51">
        <f>'Table Text'!C9</f>
        <v>20.869396999999999</v>
      </c>
      <c r="E8" s="51">
        <f>'Table Text'!N9</f>
        <v>17.526199999999999</v>
      </c>
      <c r="F8" s="42">
        <f t="shared" si="0"/>
        <v>16</v>
      </c>
      <c r="G8" s="52">
        <f>ROUND((C8/(('Table Text'!N9+'Table Text'!Z9+'Table Text'!AL9)/3)-1)*100,0)</f>
        <v>22</v>
      </c>
    </row>
    <row r="9" spans="1:7" x14ac:dyDescent="0.3">
      <c r="A9" s="47" t="s">
        <v>45</v>
      </c>
      <c r="B9" s="48" t="s">
        <v>46</v>
      </c>
      <c r="C9" s="49">
        <f>'Table Text'!B10</f>
        <v>20.64284</v>
      </c>
      <c r="D9" s="49">
        <f>'Table Text'!C10</f>
        <v>21.099397</v>
      </c>
      <c r="E9" s="49">
        <f>'Table Text'!N10</f>
        <v>17.746200000000002</v>
      </c>
      <c r="F9" s="48">
        <f t="shared" si="0"/>
        <v>16</v>
      </c>
      <c r="G9" s="50">
        <f>ROUND((C9/(('Table Text'!N10+'Table Text'!Z10+'Table Text'!AL10)/3)-1)*100,0)</f>
        <v>21</v>
      </c>
    </row>
    <row r="10" spans="1:7" x14ac:dyDescent="0.3">
      <c r="A10" s="43" t="s">
        <v>12</v>
      </c>
      <c r="B10" s="42" t="s">
        <v>46</v>
      </c>
      <c r="C10" s="51">
        <f>'Table Text'!B11</f>
        <v>21.882840000000002</v>
      </c>
      <c r="D10" s="51">
        <f>'Table Text'!C11</f>
        <v>22.339397000000002</v>
      </c>
      <c r="E10" s="51">
        <f>'Table Text'!N11</f>
        <v>18.946200000000001</v>
      </c>
      <c r="F10" s="42">
        <f t="shared" si="0"/>
        <v>15</v>
      </c>
      <c r="G10" s="52">
        <f>ROUND((C10/(('Table Text'!N11+'Table Text'!Z11+'Table Text'!AL11)/3)-1)*100,0)</f>
        <v>21</v>
      </c>
    </row>
    <row r="11" spans="1:7" x14ac:dyDescent="0.3">
      <c r="A11" s="47" t="s">
        <v>47</v>
      </c>
      <c r="B11" s="48" t="s">
        <v>46</v>
      </c>
      <c r="C11" s="49">
        <f>'Table Text'!B12</f>
        <v>21.912840000000003</v>
      </c>
      <c r="D11" s="49">
        <f>'Table Text'!C12</f>
        <v>22.369397000000003</v>
      </c>
      <c r="E11" s="49">
        <f>'Table Text'!N12</f>
        <v>18.976199999999999</v>
      </c>
      <c r="F11" s="48">
        <f t="shared" si="0"/>
        <v>15</v>
      </c>
      <c r="G11" s="50">
        <f>ROUND((C11/(('Table Text'!N12+'Table Text'!Z12+'Table Text'!AL12)/3)-1)*100,0)</f>
        <v>21</v>
      </c>
    </row>
    <row r="12" spans="1:7" x14ac:dyDescent="0.3">
      <c r="A12" s="43" t="s">
        <v>14</v>
      </c>
      <c r="B12" s="42" t="s">
        <v>46</v>
      </c>
      <c r="C12" s="51">
        <f>'Table Text'!B13</f>
        <v>22.982840000000003</v>
      </c>
      <c r="D12" s="51">
        <f>'Table Text'!C13</f>
        <v>23.439397000000003</v>
      </c>
      <c r="E12" s="51">
        <f>'Table Text'!N13</f>
        <v>20.0062</v>
      </c>
      <c r="F12" s="42">
        <f t="shared" si="0"/>
        <v>15</v>
      </c>
      <c r="G12" s="52">
        <f>ROUND((C12/(('Table Text'!N13+'Table Text'!Z13+'Table Text'!AL13)/3)-1)*100,0)</f>
        <v>20</v>
      </c>
    </row>
    <row r="13" spans="1:7" x14ac:dyDescent="0.3">
      <c r="A13" s="47" t="s">
        <v>48</v>
      </c>
      <c r="B13" s="48" t="s">
        <v>46</v>
      </c>
      <c r="C13" s="49">
        <f>'Table Text'!B14</f>
        <v>24.03284</v>
      </c>
      <c r="D13" s="49">
        <f>'Table Text'!C14</f>
        <v>24.489397</v>
      </c>
      <c r="E13" s="49">
        <f>'Table Text'!N14</f>
        <v>21.016200000000001</v>
      </c>
      <c r="F13" s="48">
        <f t="shared" si="0"/>
        <v>14</v>
      </c>
      <c r="G13" s="50">
        <f>ROUND((C13/(('Table Text'!N14+'Table Text'!Z14+'Table Text'!AL14)/3)-1)*100,0)</f>
        <v>19</v>
      </c>
    </row>
    <row r="14" spans="1:7" x14ac:dyDescent="0.3">
      <c r="A14" s="53" t="s">
        <v>49</v>
      </c>
      <c r="B14" s="55" t="s">
        <v>46</v>
      </c>
      <c r="C14" s="54">
        <f>'Table Text'!B15</f>
        <v>24.96284</v>
      </c>
      <c r="D14" s="54">
        <f>'Table Text'!C15</f>
        <v>25.419397</v>
      </c>
      <c r="E14" s="54">
        <f>'Table Text'!N15</f>
        <v>21.9162</v>
      </c>
      <c r="F14" s="55">
        <f t="shared" si="0"/>
        <v>14</v>
      </c>
      <c r="G14" s="56">
        <f>ROUND((C14/(('Table Text'!N15+'Table Text'!Z15+'Table Text'!AL15)/3)-1)*100,0)</f>
        <v>19</v>
      </c>
    </row>
  </sheetData>
  <mergeCells count="2">
    <mergeCell ref="C1:E1"/>
    <mergeCell ref="F1:G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30443-7C52-4AB6-9ADE-A79F7A9AB6F8}">
  <dimension ref="A1:G18"/>
  <sheetViews>
    <sheetView zoomScaleNormal="100" workbookViewId="0">
      <selection activeCell="C4" sqref="C4"/>
    </sheetView>
  </sheetViews>
  <sheetFormatPr defaultRowHeight="14.4" x14ac:dyDescent="0.3"/>
  <cols>
    <col min="1" max="1" width="15.109375" customWidth="1"/>
    <col min="2" max="2" width="37.5546875" customWidth="1"/>
    <col min="3" max="3" width="16.109375" customWidth="1"/>
    <col min="4" max="4" width="13.6640625" customWidth="1"/>
    <col min="5" max="5" width="13.88671875" customWidth="1"/>
    <col min="6" max="6" width="10.44140625" customWidth="1"/>
    <col min="7" max="7" width="12.6640625" customWidth="1"/>
  </cols>
  <sheetData>
    <row r="1" spans="1:7" x14ac:dyDescent="0.3">
      <c r="A1" t="s">
        <v>50</v>
      </c>
    </row>
    <row r="2" spans="1:7" ht="35.4" customHeight="1" x14ac:dyDescent="0.3">
      <c r="A2" s="85" t="s">
        <v>33</v>
      </c>
      <c r="B2" s="85" t="s">
        <v>32</v>
      </c>
      <c r="C2" s="80" t="s">
        <v>34</v>
      </c>
      <c r="D2" s="81"/>
      <c r="E2" s="82"/>
      <c r="F2" s="83" t="s">
        <v>51</v>
      </c>
      <c r="G2" s="84"/>
    </row>
    <row r="3" spans="1:7" x14ac:dyDescent="0.3">
      <c r="A3" s="87"/>
      <c r="B3" s="86"/>
      <c r="C3" s="57" t="str">
        <f>'Table Text'!B3</f>
        <v>July 2026</v>
      </c>
      <c r="D3" s="57" t="str">
        <f>'Table Text'!C3</f>
        <v>June 2026</v>
      </c>
      <c r="E3" s="57" t="str">
        <f>'Table Text'!N3</f>
        <v>July 2025</v>
      </c>
      <c r="F3" s="46" t="s">
        <v>38</v>
      </c>
      <c r="G3" s="46" t="s">
        <v>39</v>
      </c>
    </row>
    <row r="4" spans="1:7" x14ac:dyDescent="0.3">
      <c r="A4" s="88" t="s">
        <v>46</v>
      </c>
      <c r="B4" s="70" t="s">
        <v>52</v>
      </c>
      <c r="C4" s="71">
        <f>'Table Text'!B15</f>
        <v>24.96284</v>
      </c>
      <c r="D4" s="71">
        <f>'Table Text'!C15</f>
        <v>25.419397</v>
      </c>
      <c r="E4" s="71">
        <f>'Table Text'!N15</f>
        <v>21.9162</v>
      </c>
      <c r="F4" s="72">
        <f t="shared" ref="F4:F15" si="0">ROUND((C4/E4-1)*100,1)</f>
        <v>13.9</v>
      </c>
      <c r="G4" s="73">
        <f>ROUND((C4/(('Table Text'!N15+'Table Text'!Z15+'Table Text'!AL15)/3)-1)*100,1)</f>
        <v>18.899999999999999</v>
      </c>
    </row>
    <row r="5" spans="1:7" x14ac:dyDescent="0.3">
      <c r="A5" s="89"/>
      <c r="B5" s="61" t="s">
        <v>53</v>
      </c>
      <c r="C5" s="62">
        <f>'Table Text'!B14</f>
        <v>24.03284</v>
      </c>
      <c r="D5" s="62">
        <f>'Table Text'!C14</f>
        <v>24.489397</v>
      </c>
      <c r="E5" s="62">
        <f>'Table Text'!N14</f>
        <v>21.016200000000001</v>
      </c>
      <c r="F5" s="63">
        <f t="shared" si="0"/>
        <v>14.4</v>
      </c>
      <c r="G5" s="64">
        <f>ROUND((C5/(('Table Text'!N14+'Table Text'!Z14+'Table Text'!AL14)/3)-1)*100,1)</f>
        <v>19.399999999999999</v>
      </c>
    </row>
    <row r="6" spans="1:7" x14ac:dyDescent="0.3">
      <c r="A6" s="89"/>
      <c r="B6" s="70" t="s">
        <v>54</v>
      </c>
      <c r="C6" s="71">
        <f>'Table Text'!B13</f>
        <v>22.982840000000003</v>
      </c>
      <c r="D6" s="71">
        <f>'Table Text'!C13</f>
        <v>23.439397000000003</v>
      </c>
      <c r="E6" s="71">
        <f>'Table Text'!N13</f>
        <v>20.0062</v>
      </c>
      <c r="F6" s="72">
        <f t="shared" si="0"/>
        <v>14.9</v>
      </c>
      <c r="G6" s="73">
        <f>ROUND((C6/(('Table Text'!N13+'Table Text'!Z13+'Table Text'!AL13)/3)-1)*100,1)</f>
        <v>19.899999999999999</v>
      </c>
    </row>
    <row r="7" spans="1:7" x14ac:dyDescent="0.3">
      <c r="A7" s="89"/>
      <c r="B7" s="61" t="s">
        <v>55</v>
      </c>
      <c r="C7" s="62">
        <f>'Table Text'!B12</f>
        <v>21.912840000000003</v>
      </c>
      <c r="D7" s="62">
        <f>'Table Text'!C12</f>
        <v>22.369397000000003</v>
      </c>
      <c r="E7" s="62">
        <f>'Table Text'!N12</f>
        <v>18.976199999999999</v>
      </c>
      <c r="F7" s="63">
        <f t="shared" si="0"/>
        <v>15.5</v>
      </c>
      <c r="G7" s="64">
        <f>ROUND((C7/(('Table Text'!N12+'Table Text'!Z12+'Table Text'!AL12)/3)-1)*100,1)</f>
        <v>20.5</v>
      </c>
    </row>
    <row r="8" spans="1:7" x14ac:dyDescent="0.3">
      <c r="A8" s="90"/>
      <c r="B8" s="70" t="s">
        <v>56</v>
      </c>
      <c r="C8" s="71">
        <f>'Table Text'!B11</f>
        <v>21.882840000000002</v>
      </c>
      <c r="D8" s="71">
        <f>'Table Text'!C11</f>
        <v>22.339397000000002</v>
      </c>
      <c r="E8" s="71">
        <f>'Table Text'!N11</f>
        <v>18.946200000000001</v>
      </c>
      <c r="F8" s="72">
        <f t="shared" si="0"/>
        <v>15.5</v>
      </c>
      <c r="G8" s="73">
        <f>ROUND((C8/(('Table Text'!N11+'Table Text'!Z11+'Table Text'!AL11)/3)-1)*100,1)</f>
        <v>20.6</v>
      </c>
    </row>
    <row r="9" spans="1:7" x14ac:dyDescent="0.3">
      <c r="A9" s="77" t="s">
        <v>41</v>
      </c>
      <c r="B9" s="61" t="s">
        <v>57</v>
      </c>
      <c r="C9" s="62">
        <f>'Table Text'!B10</f>
        <v>20.64284</v>
      </c>
      <c r="D9" s="62">
        <f>'Table Text'!C10</f>
        <v>21.099397</v>
      </c>
      <c r="E9" s="62">
        <f>'Table Text'!N10</f>
        <v>17.746200000000002</v>
      </c>
      <c r="F9" s="63">
        <f t="shared" si="0"/>
        <v>16.3</v>
      </c>
      <c r="G9" s="64">
        <f>ROUND((C9/(('Table Text'!N10+'Table Text'!Z10+'Table Text'!AL10)/3)-1)*100,1)</f>
        <v>21.4</v>
      </c>
    </row>
    <row r="10" spans="1:7" x14ac:dyDescent="0.3">
      <c r="A10" s="78"/>
      <c r="B10" s="70" t="s">
        <v>58</v>
      </c>
      <c r="C10" s="71">
        <f>'Table Text'!B9</f>
        <v>20.412839999999999</v>
      </c>
      <c r="D10" s="71">
        <f>'Table Text'!C9</f>
        <v>20.869396999999999</v>
      </c>
      <c r="E10" s="71">
        <f>'Table Text'!N9</f>
        <v>17.526199999999999</v>
      </c>
      <c r="F10" s="72">
        <f t="shared" si="0"/>
        <v>16.5</v>
      </c>
      <c r="G10" s="73">
        <f>ROUND((C10/(('Table Text'!N9+'Table Text'!Z9+'Table Text'!AL9)/3)-1)*100,1)</f>
        <v>21.5</v>
      </c>
    </row>
    <row r="11" spans="1:7" x14ac:dyDescent="0.3">
      <c r="A11" s="78"/>
      <c r="B11" s="61" t="s">
        <v>9</v>
      </c>
      <c r="C11" s="62">
        <f>'Table Text'!B8</f>
        <v>20.312840000000001</v>
      </c>
      <c r="D11" s="62">
        <f>'Table Text'!C8</f>
        <v>20.769397000000001</v>
      </c>
      <c r="E11" s="62">
        <f>'Table Text'!N8</f>
        <v>17.426200000000001</v>
      </c>
      <c r="F11" s="63">
        <f t="shared" si="0"/>
        <v>16.600000000000001</v>
      </c>
      <c r="G11" s="64">
        <f>ROUND((C11/(('Table Text'!N8+'Table Text'!Z8+'Table Text'!AL8)/3)-1)*100,1)</f>
        <v>21.6</v>
      </c>
    </row>
    <row r="12" spans="1:7" x14ac:dyDescent="0.3">
      <c r="A12" s="78"/>
      <c r="B12" s="70" t="s">
        <v>59</v>
      </c>
      <c r="C12" s="71">
        <f>'Table Text'!B7</f>
        <v>20.042839999999998</v>
      </c>
      <c r="D12" s="71">
        <f>'Table Text'!C7</f>
        <v>20.499397000000002</v>
      </c>
      <c r="E12" s="71">
        <f>'Table Text'!N7</f>
        <v>17.1662</v>
      </c>
      <c r="F12" s="72">
        <f t="shared" si="0"/>
        <v>16.8</v>
      </c>
      <c r="G12" s="73">
        <f>ROUND((C12/(('Table Text'!N7+'Table Text'!Z7+'Table Text'!AL7)/3)-1)*100,1)</f>
        <v>21.8</v>
      </c>
    </row>
    <row r="13" spans="1:7" x14ac:dyDescent="0.3">
      <c r="A13" s="78"/>
      <c r="B13" s="61" t="s">
        <v>60</v>
      </c>
      <c r="C13" s="62">
        <f>'Table Text'!B6</f>
        <v>19.882840000000002</v>
      </c>
      <c r="D13" s="62">
        <f>'Table Text'!C6</f>
        <v>20.339397000000002</v>
      </c>
      <c r="E13" s="62">
        <f>'Table Text'!N6</f>
        <v>17.0062</v>
      </c>
      <c r="F13" s="63">
        <f t="shared" si="0"/>
        <v>16.899999999999999</v>
      </c>
      <c r="G13" s="64">
        <f>ROUND((C13/(('Table Text'!N6+'Table Text'!Z6+'Table Text'!AL6)/3)-1)*100,1)</f>
        <v>22</v>
      </c>
    </row>
    <row r="14" spans="1:7" x14ac:dyDescent="0.3">
      <c r="A14" s="78"/>
      <c r="B14" s="70" t="s">
        <v>61</v>
      </c>
      <c r="C14" s="71">
        <f>'Table Text'!B5</f>
        <v>18.502839999999999</v>
      </c>
      <c r="D14" s="71">
        <f>'Table Text'!C5</f>
        <v>18.959396999999999</v>
      </c>
      <c r="E14" s="71">
        <f>'Table Text'!N5</f>
        <v>15.6762</v>
      </c>
      <c r="F14" s="72">
        <f t="shared" si="0"/>
        <v>18</v>
      </c>
      <c r="G14" s="73">
        <f>ROUND((C14/(('Table Text'!N5+'Table Text'!Z5+'Table Text'!AL5)/3)-1)*100,1)</f>
        <v>23.1</v>
      </c>
    </row>
    <row r="15" spans="1:7" x14ac:dyDescent="0.3">
      <c r="A15" s="79"/>
      <c r="B15" s="65" t="s">
        <v>62</v>
      </c>
      <c r="C15" s="66">
        <f>'Table Text'!B4</f>
        <v>17.362839999999998</v>
      </c>
      <c r="D15" s="66">
        <f>'Table Text'!C4</f>
        <v>17.819397000000002</v>
      </c>
      <c r="E15" s="66">
        <f>'Table Text'!N4</f>
        <v>14.5762</v>
      </c>
      <c r="F15" s="67">
        <f t="shared" si="0"/>
        <v>19.100000000000001</v>
      </c>
      <c r="G15" s="68">
        <f>ROUND((C15/(('Table Text'!N4+'Table Text'!Z4+'Table Text'!AL4)/3)-1)*100,1)</f>
        <v>24.2</v>
      </c>
    </row>
    <row r="17" spans="1:1" x14ac:dyDescent="0.3">
      <c r="A17" t="s">
        <v>63</v>
      </c>
    </row>
    <row r="18" spans="1:1" x14ac:dyDescent="0.3">
      <c r="A18" t="s">
        <v>64</v>
      </c>
    </row>
  </sheetData>
  <mergeCells count="6">
    <mergeCell ref="A9:A15"/>
    <mergeCell ref="C2:E2"/>
    <mergeCell ref="F2:G2"/>
    <mergeCell ref="B2:B3"/>
    <mergeCell ref="A2:A3"/>
    <mergeCell ref="A4:A8"/>
  </mergeCells>
  <pageMargins left="0.7" right="0.7" top="0.75" bottom="0.75" header="0.3" footer="0.3"/>
  <pageSetup orientation="landscape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8f98163f-4713-4d38-9764-55bef18e0fec" xsi:nil="true"/>
    <lcf76f155ced4ddcb4097134ff3c332f xmlns="e5e636eb-adfb-4590-8a37-683d3312c821">
      <Terms xmlns="http://schemas.microsoft.com/office/infopath/2007/PartnerControls"/>
    </lcf76f155ced4ddcb4097134ff3c332f>
    <DispositionAuthority xmlns="e5e636eb-adfb-4590-8a37-683d3312c821" xsi:nil="true"/>
    <Notes xmlns="e5e636eb-adfb-4590-8a37-683d3312c82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9C55AAF501CD48B02588050A46B66A" ma:contentTypeVersion="20" ma:contentTypeDescription="Create a new document." ma:contentTypeScope="" ma:versionID="cfbbb72a77ddc149ae5429f8aad3bc86">
  <xsd:schema xmlns:xsd="http://www.w3.org/2001/XMLSchema" xmlns:xs="http://www.w3.org/2001/XMLSchema" xmlns:p="http://schemas.microsoft.com/office/2006/metadata/properties" xmlns:ns1="http://schemas.microsoft.com/sharepoint/v3" xmlns:ns2="e5e636eb-adfb-4590-8a37-683d3312c821" xmlns:ns3="8f98163f-4713-4d38-9764-55bef18e0fec" targetNamespace="http://schemas.microsoft.com/office/2006/metadata/properties" ma:root="true" ma:fieldsID="8aeff91eee669ee1a07d9e9975fcff3e" ns1:_="" ns2:_="" ns3:_="">
    <xsd:import namespace="http://schemas.microsoft.com/sharepoint/v3"/>
    <xsd:import namespace="e5e636eb-adfb-4590-8a37-683d3312c821"/>
    <xsd:import namespace="8f98163f-4713-4d38-9764-55bef18e0fec"/>
    <xsd:element name="properties">
      <xsd:complexType>
        <xsd:sequence>
          <xsd:element name="documentManagement">
            <xsd:complexType>
              <xsd:all>
                <xsd:element ref="ns2:DispositionAuthority" minOccurs="0"/>
                <xsd:element ref="ns3:TaxCatchAll" minOccurs="0"/>
                <xsd:element ref="ns2:Note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e636eb-adfb-4590-8a37-683d3312c821" elementFormDefault="qualified">
    <xsd:import namespace="http://schemas.microsoft.com/office/2006/documentManagement/types"/>
    <xsd:import namespace="http://schemas.microsoft.com/office/infopath/2007/PartnerControls"/>
    <xsd:element name="DispositionAuthority" ma:index="8" nillable="true" ma:displayName="Disposition Authority" ma:format="Dropdown" ma:internalName="DispositionAuthority">
      <xsd:simpleType>
        <xsd:restriction base="dms:Text">
          <xsd:maxLength value="255"/>
        </xsd:restriction>
      </xsd:simpleType>
    </xsd:element>
    <xsd:element name="Notes" ma:index="10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8ff62593-b918-4deb-ac08-0d74ac0cc7e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98163f-4713-4d38-9764-55bef18e0fec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b6cb4f6c-4c0b-41d2-8ae9-2ada85f8cfb9}" ma:internalName="TaxCatchAll" ma:showField="CatchAllData" ma:web="8f98163f-4713-4d38-9764-55bef18e0f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2CE80A5-C2E6-405D-886C-74F8684C1D8A}">
  <ds:schemaRefs>
    <ds:schemaRef ds:uri="http://schemas.microsoft.com/office/2006/metadata/properties"/>
    <ds:schemaRef ds:uri="http://schemas.microsoft.com/office/infopath/2007/PartnerControls"/>
    <ds:schemaRef ds:uri="73fb875a-8af9-4255-b008-0995492d31cd"/>
    <ds:schemaRef ds:uri="120c0c3c-e3eb-4d7e-a85c-a5358f1a759a"/>
    <ds:schemaRef ds:uri="http://schemas.microsoft.com/sharepoint/v3"/>
    <ds:schemaRef ds:uri="8f98163f-4713-4d38-9764-55bef18e0fec"/>
    <ds:schemaRef ds:uri="e5e636eb-adfb-4590-8a37-683d3312c821"/>
  </ds:schemaRefs>
</ds:datastoreItem>
</file>

<file path=customXml/itemProps2.xml><?xml version="1.0" encoding="utf-8"?>
<ds:datastoreItem xmlns:ds="http://schemas.openxmlformats.org/officeDocument/2006/customXml" ds:itemID="{E2707147-1F15-496B-9C7B-EB95EC3058C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C3B62F0-4D05-459E-8CE2-9E6882006F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5e636eb-adfb-4590-8a37-683d3312c821"/>
    <ds:schemaRef ds:uri="8f98163f-4713-4d38-9764-55bef18e0f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ed5b36e7-01ee-4ebc-867e-e03cfa0d4697}" enabled="0" method="" siteId="{ed5b36e7-01ee-4ebc-867e-e03cfa0d469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Socrata </vt:lpstr>
      <vt:lpstr>Data</vt:lpstr>
      <vt:lpstr>Yearly Rate </vt:lpstr>
      <vt:lpstr>Monthly Rate</vt:lpstr>
      <vt:lpstr>FSC</vt:lpstr>
      <vt:lpstr>Monthly Tax Charge</vt:lpstr>
      <vt:lpstr>PNW Barge Rate</vt:lpstr>
      <vt:lpstr>Table Old</vt:lpstr>
      <vt:lpstr>Table  </vt:lpstr>
      <vt:lpstr>Table  Alt</vt:lpstr>
      <vt:lpstr>Table  Alt Old</vt:lpstr>
      <vt:lpstr>Table Text</vt:lpstr>
      <vt:lpstr>'Table  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Henderson, Richard - MRP-AMS</dc:creator>
  <cp:keywords/>
  <dc:description/>
  <cp:lastModifiedBy>Mulik, Kranti - MRP-AMS</cp:lastModifiedBy>
  <cp:revision/>
  <cp:lastPrinted>2026-01-06T19:26:58Z</cp:lastPrinted>
  <dcterms:created xsi:type="dcterms:W3CDTF">2024-01-29T13:11:15Z</dcterms:created>
  <dcterms:modified xsi:type="dcterms:W3CDTF">2026-07-01T17:19:10Z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0x010100A79C55AAF501CD48B02588050A46B66A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Migrated">
    <vt:bool>false</vt:bool>
  </property>
</Properties>
</file>